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 tabRatio="599"/>
  </bookViews>
  <sheets>
    <sheet name="Лист1" sheetId="1" r:id="rId1"/>
    <sheet name="Лист2" sheetId="2" r:id="rId2"/>
    <sheet name="Лист3" sheetId="3" r:id="rId3"/>
  </sheets>
  <definedNames>
    <definedName name="Z_2A40CDBF_44A6_43CD_A506_F512BA6675FF_.wvu.PrintArea" localSheetId="0" hidden="1">Лист1!$A$1:$G$43</definedName>
    <definedName name="Z_2A40CDBF_44A6_43CD_A506_F512BA6675FF_.wvu.Rows" localSheetId="0" hidden="1">Лист1!#REF!,Лист1!#REF!,Лист1!#REF!,Лист1!#REF!,Лист1!#REF!,Лист1!#REF!,Лист1!#REF!,Лист1!#REF!,Лист1!#REF!,Лист1!#REF!,Лист1!#REF!</definedName>
    <definedName name="_xlnm.Print_Area" localSheetId="0">Лист1!$A$1:$I$76</definedName>
  </definedNames>
  <calcPr calcId="125725"/>
  <customWorkbookViews>
    <customWorkbookView name="Денисов - Личное представление" guid="{2A40CDBF-44A6-43CD-A506-F512BA6675FF}" mergeInterval="0" personalView="1" maximized="1" xWindow="1" yWindow="1" windowWidth="1020" windowHeight="672" activeSheetId="1"/>
  </customWorkbookViews>
</workbook>
</file>

<file path=xl/calcChain.xml><?xml version="1.0" encoding="utf-8"?>
<calcChain xmlns="http://schemas.openxmlformats.org/spreadsheetml/2006/main">
  <c r="I13" i="1"/>
  <c r="I14"/>
  <c r="I15"/>
  <c r="I22"/>
  <c r="I23"/>
  <c r="I26"/>
  <c r="I27"/>
  <c r="I28"/>
  <c r="I36"/>
  <c r="I37"/>
  <c r="I38"/>
  <c r="I77"/>
  <c r="I78"/>
  <c r="I79"/>
  <c r="I80"/>
  <c r="I81"/>
  <c r="I82"/>
  <c r="I83"/>
  <c r="I84"/>
  <c r="I85"/>
  <c r="I86"/>
  <c r="I87"/>
  <c r="I88"/>
  <c r="I89"/>
  <c r="I90"/>
  <c r="I91"/>
  <c r="I92"/>
  <c r="B43" i="2" l="1"/>
  <c r="B42" s="1"/>
  <c r="B17"/>
  <c r="B23" l="1"/>
  <c r="B38" l="1"/>
  <c r="B29"/>
  <c r="B22"/>
  <c r="B37" l="1"/>
  <c r="B32"/>
  <c r="B6" l="1"/>
  <c r="B40"/>
  <c r="B24"/>
  <c r="B20" s="1"/>
  <c r="B26"/>
  <c r="B27" l="1"/>
  <c r="B41" l="1"/>
  <c r="B31" l="1"/>
  <c r="B30" s="1"/>
  <c r="B19"/>
  <c r="B39"/>
  <c r="B13"/>
  <c r="B5" l="1"/>
  <c r="B34"/>
  <c r="B12"/>
  <c r="B11"/>
  <c r="B18"/>
  <c r="B10" l="1"/>
  <c r="B36"/>
  <c r="B33" s="1"/>
  <c r="B28"/>
  <c r="B25" s="1"/>
  <c r="B15"/>
  <c r="B14" s="1"/>
  <c r="B46" l="1"/>
  <c r="B4"/>
  <c r="B2"/>
  <c r="B3" l="1"/>
  <c r="B45"/>
  <c r="B44" s="1"/>
  <c r="B9"/>
  <c r="B8" s="1"/>
  <c r="B7"/>
  <c r="B1" l="1"/>
  <c r="B47" s="1"/>
  <c r="B48" s="1"/>
</calcChain>
</file>

<file path=xl/sharedStrings.xml><?xml version="1.0" encoding="utf-8"?>
<sst xmlns="http://schemas.openxmlformats.org/spreadsheetml/2006/main" count="324" uniqueCount="142">
  <si>
    <t>муниципального образования</t>
  </si>
  <si>
    <t>Наименование показателя</t>
  </si>
  <si>
    <t>Рз</t>
  </si>
  <si>
    <t>Пр</t>
  </si>
  <si>
    <t>ЦС</t>
  </si>
  <si>
    <t>ВР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</si>
  <si>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</si>
  <si>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</si>
  <si>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</si>
  <si>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</si>
  <si>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</si>
  <si>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</si>
  <si>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Другие общегосударственные вопросы</t>
  </si>
  <si>
    <t>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</si>
  <si>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</si>
  <si>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</si>
  <si>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Национальная оборона</t>
  </si>
  <si>
    <t>02</t>
  </si>
  <si>
    <t>Мобилизационная и вневойсковая подготовка</t>
  </si>
  <si>
    <t>Дорожное хозяйство (дорожные фонды)</t>
  </si>
  <si>
    <t>09</t>
  </si>
  <si>
    <t>Национальная экономика</t>
  </si>
  <si>
    <t>05</t>
  </si>
  <si>
    <t>10</t>
  </si>
  <si>
    <t>Культура, кинематография</t>
  </si>
  <si>
    <t>08</t>
  </si>
  <si>
    <t>Культура</t>
  </si>
  <si>
    <t>0100</t>
  </si>
  <si>
    <t>0103</t>
  </si>
  <si>
    <t>0104</t>
  </si>
  <si>
    <t>0107</t>
  </si>
  <si>
    <t>0113</t>
  </si>
  <si>
    <t>0200</t>
  </si>
  <si>
    <t>0203</t>
  </si>
  <si>
    <t>0302</t>
  </si>
  <si>
    <t>0309</t>
  </si>
  <si>
    <t>0300</t>
  </si>
  <si>
    <t>0400</t>
  </si>
  <si>
    <t>0405</t>
  </si>
  <si>
    <t>0409</t>
  </si>
  <si>
    <t>0412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</si>
  <si>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</si>
  <si>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</si>
  <si>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</si>
  <si>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</si>
  <si>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</si>
  <si>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</si>
  <si>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</si>
  <si>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</si>
  <si>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</si>
  <si>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</si>
  <si>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</si>
  <si>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</si>
  <si>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</si>
  <si>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1105</t>
  </si>
  <si>
    <t>1400</t>
  </si>
  <si>
    <t>1401</t>
  </si>
  <si>
    <t>1403</t>
  </si>
  <si>
    <t>ВСЕГО</t>
  </si>
  <si>
    <t>0106</t>
  </si>
  <si>
    <t>0304</t>
  </si>
  <si>
    <t>Жилищно-коммунальное хозяйство</t>
  </si>
  <si>
    <t>0500</t>
  </si>
  <si>
    <t>0505</t>
  </si>
  <si>
    <t>0111</t>
  </si>
  <si>
    <t>1102</t>
  </si>
  <si>
    <t>0502</t>
  </si>
  <si>
    <t>0501</t>
  </si>
  <si>
    <t>0503</t>
  </si>
  <si>
    <t>1002</t>
  </si>
  <si>
    <t>1006</t>
  </si>
  <si>
    <t>Благоустройство</t>
  </si>
  <si>
    <t>0408</t>
  </si>
  <si>
    <t>0406</t>
  </si>
  <si>
    <t>1200</t>
  </si>
  <si>
    <t>1202</t>
  </si>
  <si>
    <t>Уточненная сумма</t>
  </si>
  <si>
    <t>Исполнено</t>
  </si>
  <si>
    <t>% исполнения</t>
  </si>
  <si>
    <t>Пенсионное обеспечение</t>
  </si>
  <si>
    <t>Социальная политика</t>
  </si>
  <si>
    <t>Приложение № 2</t>
  </si>
  <si>
    <t>(тыс. рублей)</t>
  </si>
  <si>
    <t>Кузоватовского района</t>
  </si>
  <si>
    <t>Лесоматюнинское сельское поселение</t>
  </si>
  <si>
    <t>Ульяновской области</t>
  </si>
  <si>
    <t>Иные межбюджетные трансферты на исполнение переданных полномочий в соответствии с заключенными соглашениями</t>
  </si>
  <si>
    <t>1100010220</t>
  </si>
  <si>
    <t>Межбюджетные трансферты</t>
  </si>
  <si>
    <t>500</t>
  </si>
  <si>
    <t>Глава местной администрации (исполнительно-распорядительного органа муниципального образования)</t>
  </si>
  <si>
    <t>1100010010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</si>
  <si>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</si>
  <si>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</si>
  <si>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муниципальных органов Кузоватовского района</t>
  </si>
  <si>
    <t>1100010020</t>
  </si>
  <si>
    <t>Закупка товаров, работ и услуг для обеспечения государственных (муниципальных) нужд</t>
  </si>
  <si>
    <t>200</t>
  </si>
  <si>
    <t>Учреждения по обеспечению хозяйственного обслуживания</t>
  </si>
  <si>
    <t>1100010050</t>
  </si>
  <si>
    <t>Иные бюджетные ассигнования</t>
  </si>
  <si>
    <t>800</t>
  </si>
  <si>
    <t>Предоставление лицам, осуществляющим полномочия сельского старосты, ежемесячной денежной выплаты</t>
  </si>
  <si>
    <t>1100073080</t>
  </si>
  <si>
    <t>Социальное обеспечение и иные выплаты населению</t>
  </si>
  <si>
    <t>300</t>
  </si>
  <si>
    <t>Погашение кредиторской задолженности</t>
  </si>
  <si>
    <t>1100080270</t>
  </si>
  <si>
    <t>Осуществление первичного воинского учёта органами местного самоуправления поселений, муниципальных и городских округов</t>
  </si>
  <si>
    <t>1100051180</t>
  </si>
  <si>
    <t>Содержание автомобильных дорог общего пользования</t>
  </si>
  <si>
    <t>9600080030</t>
  </si>
  <si>
    <t>Уличное освещение</t>
  </si>
  <si>
    <t>9600081010</t>
  </si>
  <si>
    <t>Доплата к пенсиям муниципальным служащим</t>
  </si>
  <si>
    <t>1100010180</t>
  </si>
  <si>
    <t>ВСЕГО:</t>
  </si>
  <si>
    <t/>
  </si>
  <si>
    <t>Расходные обязательства, связанные с реализацией проектов развития муниципальных образований Ульяновской области, подготовленных на основе местных инициатив граждан</t>
  </si>
  <si>
    <t>Софинансирование расходных обязательств, связанных с реализацией проектов развития муниципальных образований Ульяновской области, подготовленных на основе местных инициатив граждан</t>
  </si>
  <si>
    <t>9600470420</t>
  </si>
  <si>
    <t>96004S0420</t>
  </si>
  <si>
    <t>Погашение кредиторской задолженности главы местной администрации</t>
  </si>
  <si>
    <t>Обеспечение прочих расходов</t>
  </si>
  <si>
    <t>Финансовое обеспечение расходного обязательства, связанного с определением перечня должностных лиц органов местного самоуправления, уполномоченных составлять протоколы об отдельных административных правонарушениях, предусмотренных Кодексом Ульяновской области об административных правонарушениях</t>
  </si>
  <si>
    <t>Водное хозяйство</t>
  </si>
  <si>
    <t>Выполнение работ по благоустройству родников в Ульяновской области, используемых населением в качестве источников питьевого водоснабжения</t>
  </si>
  <si>
    <t>Софинансирование расходных обязательств, связанных с выполнением работ по благоустройству родников в Ульяновской области, используемых населением в качестве источников питьевого водоснабжения</t>
  </si>
  <si>
    <t>Прочие мероприятия по благоустройству городских округов и поселений</t>
  </si>
  <si>
    <t>Расходы бюджета муниципального образования Лесоматюнинское сельское поселение Кузоватовского района Ульяновской области по разделам, подразделам классификации расходов бюджета за 2024 год</t>
  </si>
  <si>
    <t>1100080210</t>
  </si>
  <si>
    <t>1100010250</t>
  </si>
  <si>
    <t>1100071020</t>
  </si>
  <si>
    <t>1100070050</t>
  </si>
  <si>
    <t>11000S0050</t>
  </si>
  <si>
    <t>9600081050</t>
  </si>
  <si>
    <t>Мероприятия в рамках непрограммных направлений деятельности</t>
  </si>
  <si>
    <t>1100000000</t>
  </si>
  <si>
    <t>9600400000</t>
  </si>
  <si>
    <t>Реализация проектов развития муниципального образования Лесоматюнинское сельское поселение</t>
  </si>
  <si>
    <t>от   25.04.2025  № 3/10</t>
  </si>
  <si>
    <t>к    решению  Совета депутатов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</si>
</sst>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0.00000"/>
    <numFmt numFmtId="165" formatCode="#,##0.0"/>
    <numFmt numFmtId="166" formatCode="_-* #,##0.000\ &quot;₽&quot;_-;\-* #,##0.000\ &quot;₽&quot;_-;_-* &quot;-&quot;??\ &quot;₽&quot;_-;_-@_-"/>
    <numFmt numFmtId="167" formatCode="?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49" fontId="1" fillId="0" borderId="0" xfId="0" applyNumberFormat="1" applyFont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165" fontId="2" fillId="0" borderId="1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right" wrapText="1"/>
    </xf>
    <xf numFmtId="0" fontId="2" fillId="0" borderId="1" xfId="0" applyFont="1" applyBorder="1" applyAlignment="1">
      <alignment horizontal="right" vertical="top"/>
    </xf>
    <xf numFmtId="165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left"/>
    </xf>
    <xf numFmtId="165" fontId="2" fillId="0" borderId="1" xfId="0" applyNumberFormat="1" applyFont="1" applyBorder="1" applyAlignment="1" applyProtection="1">
      <alignment horizontal="right"/>
    </xf>
    <xf numFmtId="166" fontId="0" fillId="0" borderId="0" xfId="2" applyNumberFormat="1" applyFont="1"/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0" borderId="4" xfId="0" applyNumberFormat="1" applyFont="1" applyBorder="1" applyAlignment="1" applyProtection="1">
      <alignment horizontal="left" vertical="top" wrapText="1"/>
    </xf>
    <xf numFmtId="167" fontId="10" fillId="0" borderId="1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/>
    </xf>
    <xf numFmtId="0" fontId="11" fillId="0" borderId="0" xfId="0" applyFont="1"/>
    <xf numFmtId="49" fontId="10" fillId="0" borderId="4" xfId="0" applyNumberFormat="1" applyFont="1" applyBorder="1" applyAlignment="1" applyProtection="1">
      <alignment horizontal="center" vertical="top" wrapText="1"/>
    </xf>
    <xf numFmtId="49" fontId="10" fillId="0" borderId="6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 vertical="top" wrapText="1"/>
    </xf>
    <xf numFmtId="0" fontId="10" fillId="0" borderId="1" xfId="0" applyNumberFormat="1" applyFont="1" applyBorder="1" applyAlignment="1" applyProtection="1">
      <alignment horizontal="right" vertical="top" wrapText="1"/>
    </xf>
    <xf numFmtId="0" fontId="10" fillId="0" borderId="4" xfId="0" applyNumberFormat="1" applyFont="1" applyBorder="1" applyAlignment="1" applyProtection="1">
      <alignment horizontal="right" vertical="top" wrapText="1"/>
    </xf>
    <xf numFmtId="0" fontId="2" fillId="0" borderId="3" xfId="0" applyNumberFormat="1" applyFont="1" applyBorder="1" applyAlignment="1" applyProtection="1">
      <alignment horizontal="right" vertical="center" wrapText="1"/>
    </xf>
    <xf numFmtId="0" fontId="6" fillId="0" borderId="1" xfId="3" applyNumberFormat="1" applyFont="1" applyBorder="1" applyAlignment="1">
      <alignment vertical="top"/>
    </xf>
    <xf numFmtId="0" fontId="1" fillId="0" borderId="3" xfId="0" applyNumberFormat="1" applyFont="1" applyBorder="1" applyAlignment="1" applyProtection="1">
      <alignment horizontal="right" vertical="top" wrapText="1"/>
    </xf>
    <xf numFmtId="0" fontId="1" fillId="0" borderId="3" xfId="0" applyNumberFormat="1" applyFont="1" applyBorder="1" applyAlignment="1" applyProtection="1">
      <alignment horizontal="right" vertical="center" wrapText="1"/>
    </xf>
    <xf numFmtId="0" fontId="1" fillId="0" borderId="4" xfId="0" applyNumberFormat="1" applyFont="1" applyBorder="1" applyAlignment="1" applyProtection="1">
      <alignment horizontal="right" vertical="top" wrapText="1"/>
    </xf>
    <xf numFmtId="0" fontId="1" fillId="0" borderId="5" xfId="0" applyNumberFormat="1" applyFont="1" applyBorder="1" applyAlignment="1" applyProtection="1">
      <alignment horizontal="right" vertical="top" wrapText="1"/>
    </xf>
    <xf numFmtId="0" fontId="2" fillId="0" borderId="3" xfId="0" applyNumberFormat="1" applyFont="1" applyBorder="1" applyAlignment="1" applyProtection="1">
      <alignment horizontal="right" vertical="top" wrapText="1"/>
    </xf>
    <xf numFmtId="0" fontId="9" fillId="0" borderId="1" xfId="0" applyNumberFormat="1" applyFont="1" applyBorder="1" applyAlignment="1" applyProtection="1">
      <alignment horizontal="right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0" fontId="9" fillId="0" borderId="1" xfId="0" applyNumberFormat="1" applyFont="1" applyBorder="1" applyAlignment="1" applyProtection="1">
      <alignment horizontal="righ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0" fontId="1" fillId="0" borderId="0" xfId="0" applyNumberFormat="1" applyFont="1" applyBorder="1" applyAlignment="1" applyProtection="1">
      <alignment horizontal="right" vertical="top" wrapText="1"/>
    </xf>
    <xf numFmtId="49" fontId="10" fillId="0" borderId="6" xfId="0" applyNumberFormat="1" applyFont="1" applyBorder="1" applyAlignment="1" applyProtection="1">
      <alignment horizontal="center" vertical="top" wrapText="1"/>
    </xf>
    <xf numFmtId="0" fontId="10" fillId="0" borderId="6" xfId="0" applyNumberFormat="1" applyFont="1" applyBorder="1" applyAlignment="1" applyProtection="1">
      <alignment horizontal="right" vertical="top" wrapText="1"/>
    </xf>
    <xf numFmtId="49" fontId="10" fillId="0" borderId="7" xfId="0" applyNumberFormat="1" applyFont="1" applyBorder="1" applyAlignment="1" applyProtection="1">
      <alignment horizontal="left" vertical="top" wrapText="1"/>
    </xf>
    <xf numFmtId="0" fontId="10" fillId="0" borderId="7" xfId="0" applyNumberFormat="1" applyFont="1" applyBorder="1" applyAlignment="1" applyProtection="1">
      <alignment horizontal="right" vertical="top" wrapText="1"/>
    </xf>
    <xf numFmtId="2" fontId="6" fillId="0" borderId="1" xfId="3" applyNumberFormat="1" applyFont="1" applyBorder="1" applyAlignment="1">
      <alignment vertical="top"/>
    </xf>
    <xf numFmtId="0" fontId="7" fillId="0" borderId="1" xfId="3" applyNumberFormat="1" applyFont="1" applyBorder="1" applyAlignment="1">
      <alignment vertical="top"/>
    </xf>
    <xf numFmtId="2" fontId="7" fillId="0" borderId="1" xfId="3" applyNumberFormat="1" applyFont="1" applyBorder="1" applyAlignment="1">
      <alignment vertical="top"/>
    </xf>
    <xf numFmtId="49" fontId="2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/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</cellXfs>
  <cellStyles count="4">
    <cellStyle name="Excel Built-in Normal" xfId="1"/>
    <cellStyle name="Денежный" xfId="2" builtinId="4"/>
    <cellStyle name="Обычный" xfId="0" builtinId="0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abSelected="1" view="pageBreakPreview" zoomScaleSheetLayoutView="100" workbookViewId="0">
      <selection activeCell="A7" sqref="A7"/>
    </sheetView>
  </sheetViews>
  <sheetFormatPr defaultRowHeight="15"/>
  <cols>
    <col min="1" max="1" width="50.28515625" customWidth="1"/>
    <col min="2" max="2" width="50.28515625" style="1" hidden="1" customWidth="1"/>
    <col min="3" max="4" width="6" customWidth="1"/>
    <col min="5" max="5" width="14.7109375" customWidth="1"/>
    <col min="6" max="6" width="7.5703125" customWidth="1"/>
    <col min="7" max="7" width="16" customWidth="1"/>
    <col min="8" max="8" width="12.85546875" style="1" customWidth="1"/>
    <col min="9" max="9" width="16.42578125" customWidth="1"/>
    <col min="10" max="10" width="14.140625" customWidth="1"/>
    <col min="11" max="11" width="10.42578125" bestFit="1" customWidth="1"/>
  </cols>
  <sheetData>
    <row r="1" spans="1:11" ht="15.75">
      <c r="A1" s="1"/>
      <c r="C1" s="1"/>
      <c r="D1" s="15"/>
      <c r="E1" s="15"/>
      <c r="F1" s="15"/>
      <c r="G1" s="70" t="s">
        <v>81</v>
      </c>
      <c r="H1" s="71"/>
      <c r="I1" s="71"/>
      <c r="J1" s="15"/>
      <c r="K1" s="15"/>
    </row>
    <row r="2" spans="1:11" ht="15.75">
      <c r="A2" s="1"/>
      <c r="C2" s="1"/>
      <c r="D2" s="1"/>
      <c r="E2" s="3"/>
      <c r="F2" s="3"/>
      <c r="G2" s="3" t="s">
        <v>141</v>
      </c>
      <c r="I2" s="3"/>
      <c r="J2" s="3"/>
    </row>
    <row r="3" spans="1:11" ht="15.75">
      <c r="A3" s="1"/>
      <c r="C3" s="1"/>
      <c r="D3" s="1"/>
      <c r="E3" s="3"/>
      <c r="F3" s="3"/>
      <c r="G3" s="3" t="s">
        <v>0</v>
      </c>
      <c r="I3" s="3"/>
      <c r="J3" s="3"/>
    </row>
    <row r="4" spans="1:11" s="1" customFormat="1" ht="15.75" customHeight="1">
      <c r="E4" s="3"/>
      <c r="F4" s="3"/>
      <c r="G4" s="3" t="s">
        <v>84</v>
      </c>
      <c r="I4" s="3"/>
      <c r="J4" s="3"/>
    </row>
    <row r="5" spans="1:11" s="18" customFormat="1" ht="15.75" customHeight="1">
      <c r="B5" s="31"/>
      <c r="E5" s="17"/>
      <c r="F5" s="17"/>
      <c r="G5" s="70" t="s">
        <v>83</v>
      </c>
      <c r="H5" s="70"/>
      <c r="I5" s="70"/>
      <c r="J5" s="17"/>
    </row>
    <row r="6" spans="1:11" s="18" customFormat="1" ht="15.75" customHeight="1">
      <c r="B6" s="31"/>
      <c r="E6" s="17"/>
      <c r="F6" s="17"/>
      <c r="G6" s="70" t="s">
        <v>85</v>
      </c>
      <c r="H6" s="70"/>
      <c r="I6" s="70"/>
      <c r="J6" s="17"/>
    </row>
    <row r="7" spans="1:11" ht="15.75">
      <c r="A7" s="1"/>
      <c r="C7" s="1"/>
      <c r="D7" s="1"/>
      <c r="E7" s="3"/>
      <c r="F7" s="3"/>
      <c r="G7" s="66" t="s">
        <v>140</v>
      </c>
      <c r="H7" s="67"/>
      <c r="I7" s="67"/>
      <c r="J7" s="3"/>
    </row>
    <row r="8" spans="1:11" ht="15.75">
      <c r="A8" s="1"/>
      <c r="C8" s="1"/>
      <c r="D8" s="1"/>
      <c r="E8" s="3"/>
      <c r="F8" s="1"/>
      <c r="G8" s="1"/>
      <c r="I8" s="1"/>
    </row>
    <row r="9" spans="1:11" ht="38.25" customHeight="1">
      <c r="A9" s="65" t="s">
        <v>129</v>
      </c>
      <c r="B9" s="65"/>
      <c r="C9" s="65"/>
      <c r="D9" s="65"/>
      <c r="E9" s="65"/>
      <c r="F9" s="65"/>
      <c r="G9" s="65"/>
      <c r="H9" s="65"/>
      <c r="I9" s="65"/>
    </row>
    <row r="10" spans="1:11" ht="13.5" customHeight="1">
      <c r="A10" s="8"/>
      <c r="B10" s="8"/>
      <c r="C10" s="4"/>
      <c r="D10" s="4"/>
      <c r="E10" s="4"/>
      <c r="F10" s="1"/>
      <c r="G10" s="6"/>
      <c r="H10" s="68" t="s">
        <v>82</v>
      </c>
      <c r="I10" s="69"/>
    </row>
    <row r="11" spans="1:11" ht="38.25" customHeight="1">
      <c r="A11" s="5" t="s">
        <v>1</v>
      </c>
      <c r="B11" s="5"/>
      <c r="C11" s="2" t="s">
        <v>2</v>
      </c>
      <c r="D11" s="2" t="s">
        <v>3</v>
      </c>
      <c r="E11" s="2" t="s">
        <v>4</v>
      </c>
      <c r="F11" s="2" t="s">
        <v>5</v>
      </c>
      <c r="G11" s="16" t="s">
        <v>76</v>
      </c>
      <c r="H11" s="7" t="s">
        <v>77</v>
      </c>
      <c r="I11" s="16" t="s">
        <v>78</v>
      </c>
    </row>
    <row r="12" spans="1:11" s="12" customFormat="1" ht="15.75">
      <c r="A12" s="34" t="s">
        <v>6</v>
      </c>
      <c r="B12" s="34"/>
      <c r="C12" s="54" t="s">
        <v>7</v>
      </c>
      <c r="D12" s="54"/>
      <c r="E12" s="54"/>
      <c r="F12" s="54"/>
      <c r="G12" s="55">
        <v>2157.0151099999998</v>
      </c>
      <c r="H12" s="46">
        <v>2029.2170000000001</v>
      </c>
      <c r="I12" s="47">
        <v>94</v>
      </c>
    </row>
    <row r="13" spans="1:11" ht="63">
      <c r="A13" s="35" t="s">
        <v>8</v>
      </c>
      <c r="B13" s="35"/>
      <c r="C13" s="43" t="s">
        <v>7</v>
      </c>
      <c r="D13" s="43" t="s">
        <v>9</v>
      </c>
      <c r="E13" s="43"/>
      <c r="F13" s="43"/>
      <c r="G13" s="44">
        <v>7</v>
      </c>
      <c r="H13" s="48">
        <v>0</v>
      </c>
      <c r="I13" s="63">
        <f t="shared" ref="I13:I38" si="0">H13/G13</f>
        <v>0</v>
      </c>
    </row>
    <row r="14" spans="1:11" ht="46.9" customHeight="1">
      <c r="A14" s="35" t="s">
        <v>86</v>
      </c>
      <c r="B14" s="35"/>
      <c r="C14" s="43" t="s">
        <v>7</v>
      </c>
      <c r="D14" s="43" t="s">
        <v>9</v>
      </c>
      <c r="E14" s="43" t="s">
        <v>87</v>
      </c>
      <c r="F14" s="43"/>
      <c r="G14" s="44">
        <v>7</v>
      </c>
      <c r="H14" s="48">
        <v>0</v>
      </c>
      <c r="I14" s="63">
        <f t="shared" si="0"/>
        <v>0</v>
      </c>
    </row>
    <row r="15" spans="1:11" ht="19.899999999999999" customHeight="1">
      <c r="A15" s="36" t="s">
        <v>88</v>
      </c>
      <c r="B15" s="35"/>
      <c r="C15" s="40" t="s">
        <v>7</v>
      </c>
      <c r="D15" s="40" t="s">
        <v>9</v>
      </c>
      <c r="E15" s="40" t="s">
        <v>87</v>
      </c>
      <c r="F15" s="40" t="s">
        <v>89</v>
      </c>
      <c r="G15" s="45">
        <v>7</v>
      </c>
      <c r="H15" s="48">
        <v>0</v>
      </c>
      <c r="I15" s="63">
        <f t="shared" si="0"/>
        <v>0</v>
      </c>
    </row>
    <row r="16" spans="1:11" ht="35.450000000000003" customHeight="1">
      <c r="A16" s="35" t="s">
        <v>10</v>
      </c>
      <c r="B16" s="41"/>
      <c r="C16" s="43" t="s">
        <v>7</v>
      </c>
      <c r="D16" s="43" t="s">
        <v>11</v>
      </c>
      <c r="E16" s="43"/>
      <c r="F16" s="43"/>
      <c r="G16" s="44">
        <v>538.33000000000004</v>
      </c>
      <c r="H16" s="50">
        <v>466.71598</v>
      </c>
      <c r="I16" s="63">
        <v>87</v>
      </c>
    </row>
    <row r="17" spans="1:13" s="1" customFormat="1" ht="35.450000000000003" customHeight="1">
      <c r="A17" s="35" t="s">
        <v>136</v>
      </c>
      <c r="B17" s="41"/>
      <c r="C17" s="43" t="s">
        <v>7</v>
      </c>
      <c r="D17" s="43" t="s">
        <v>11</v>
      </c>
      <c r="E17" s="43" t="s">
        <v>137</v>
      </c>
      <c r="F17" s="43"/>
      <c r="G17" s="44">
        <v>583.33000000000004</v>
      </c>
      <c r="H17" s="57">
        <v>466.71598</v>
      </c>
      <c r="I17" s="63">
        <v>87</v>
      </c>
    </row>
    <row r="18" spans="1:13" s="1" customFormat="1" ht="34.9" customHeight="1">
      <c r="A18" s="35" t="s">
        <v>90</v>
      </c>
      <c r="B18" s="35"/>
      <c r="C18" s="43" t="s">
        <v>7</v>
      </c>
      <c r="D18" s="43" t="s">
        <v>11</v>
      </c>
      <c r="E18" s="43" t="s">
        <v>91</v>
      </c>
      <c r="F18" s="43"/>
      <c r="G18" s="44">
        <v>84.03</v>
      </c>
      <c r="H18" s="48">
        <v>20</v>
      </c>
      <c r="I18" s="63">
        <v>24</v>
      </c>
      <c r="M18" s="33"/>
    </row>
    <row r="19" spans="1:13" s="1" customFormat="1" ht="36.6" customHeight="1">
      <c r="A19" s="36" t="s">
        <v>92</v>
      </c>
      <c r="B19" s="35"/>
      <c r="C19" s="40" t="s">
        <v>7</v>
      </c>
      <c r="D19" s="40" t="s">
        <v>11</v>
      </c>
      <c r="E19" s="40" t="s">
        <v>91</v>
      </c>
      <c r="F19" s="40" t="s">
        <v>93</v>
      </c>
      <c r="G19" s="45">
        <v>84.03</v>
      </c>
      <c r="H19" s="48">
        <v>20</v>
      </c>
      <c r="I19" s="63">
        <v>24</v>
      </c>
    </row>
    <row r="20" spans="1:13" s="1" customFormat="1" ht="35.450000000000003" customHeight="1">
      <c r="A20" s="35" t="s">
        <v>94</v>
      </c>
      <c r="B20" s="35"/>
      <c r="C20" s="43" t="s">
        <v>7</v>
      </c>
      <c r="D20" s="43" t="s">
        <v>11</v>
      </c>
      <c r="E20" s="43" t="s">
        <v>95</v>
      </c>
      <c r="F20" s="43"/>
      <c r="G20" s="44">
        <v>421.3</v>
      </c>
      <c r="H20" s="48">
        <v>416.71598</v>
      </c>
      <c r="I20" s="63">
        <v>99</v>
      </c>
    </row>
    <row r="21" spans="1:13" s="1" customFormat="1" ht="51.6" customHeight="1">
      <c r="A21" s="36" t="s">
        <v>92</v>
      </c>
      <c r="B21" s="36"/>
      <c r="C21" s="40" t="s">
        <v>7</v>
      </c>
      <c r="D21" s="40" t="s">
        <v>11</v>
      </c>
      <c r="E21" s="40" t="s">
        <v>95</v>
      </c>
      <c r="F21" s="40" t="s">
        <v>93</v>
      </c>
      <c r="G21" s="45">
        <v>421.3</v>
      </c>
      <c r="H21" s="51">
        <v>416.71598</v>
      </c>
      <c r="I21" s="63">
        <v>99</v>
      </c>
    </row>
    <row r="22" spans="1:13" s="1" customFormat="1" ht="48" customHeight="1">
      <c r="A22" s="35" t="s">
        <v>86</v>
      </c>
      <c r="B22" s="35"/>
      <c r="C22" s="43" t="s">
        <v>7</v>
      </c>
      <c r="D22" s="43" t="s">
        <v>11</v>
      </c>
      <c r="E22" s="43" t="s">
        <v>87</v>
      </c>
      <c r="F22" s="43"/>
      <c r="G22" s="44">
        <v>3</v>
      </c>
      <c r="H22" s="48">
        <v>0</v>
      </c>
      <c r="I22" s="63">
        <f t="shared" si="0"/>
        <v>0</v>
      </c>
    </row>
    <row r="23" spans="1:13" s="1" customFormat="1" ht="19.149999999999999" customHeight="1">
      <c r="A23" s="36" t="s">
        <v>88</v>
      </c>
      <c r="B23" s="36"/>
      <c r="C23" s="40" t="s">
        <v>7</v>
      </c>
      <c r="D23" s="40" t="s">
        <v>11</v>
      </c>
      <c r="E23" s="40" t="s">
        <v>87</v>
      </c>
      <c r="F23" s="40" t="s">
        <v>89</v>
      </c>
      <c r="G23" s="45">
        <v>3</v>
      </c>
      <c r="H23" s="51">
        <v>0</v>
      </c>
      <c r="I23" s="63">
        <f t="shared" si="0"/>
        <v>0</v>
      </c>
    </row>
    <row r="24" spans="1:13" ht="34.9" customHeight="1">
      <c r="A24" s="35" t="s">
        <v>122</v>
      </c>
      <c r="B24" s="35"/>
      <c r="C24" s="43" t="s">
        <v>7</v>
      </c>
      <c r="D24" s="43" t="s">
        <v>11</v>
      </c>
      <c r="E24" s="43" t="s">
        <v>130</v>
      </c>
      <c r="F24" s="43"/>
      <c r="G24" s="44">
        <v>30</v>
      </c>
      <c r="H24" s="48">
        <v>30</v>
      </c>
      <c r="I24" s="63">
        <v>100</v>
      </c>
    </row>
    <row r="25" spans="1:13" s="12" customFormat="1" ht="80.45" customHeight="1">
      <c r="A25" s="36" t="s">
        <v>92</v>
      </c>
      <c r="B25" s="41"/>
      <c r="C25" s="40" t="s">
        <v>7</v>
      </c>
      <c r="D25" s="40" t="s">
        <v>11</v>
      </c>
      <c r="E25" s="40" t="s">
        <v>130</v>
      </c>
      <c r="F25" s="40" t="s">
        <v>93</v>
      </c>
      <c r="G25" s="45">
        <v>30</v>
      </c>
      <c r="H25" s="51">
        <v>30</v>
      </c>
      <c r="I25" s="63">
        <v>100</v>
      </c>
    </row>
    <row r="26" spans="1:13" s="1" customFormat="1" ht="47.25">
      <c r="A26" s="35" t="s">
        <v>14</v>
      </c>
      <c r="B26" s="35"/>
      <c r="C26" s="43" t="s">
        <v>7</v>
      </c>
      <c r="D26" s="43" t="s">
        <v>15</v>
      </c>
      <c r="E26" s="43"/>
      <c r="F26" s="43"/>
      <c r="G26" s="44">
        <v>40</v>
      </c>
      <c r="H26" s="48">
        <v>0</v>
      </c>
      <c r="I26" s="63">
        <f t="shared" si="0"/>
        <v>0</v>
      </c>
    </row>
    <row r="27" spans="1:13" s="1" customFormat="1" ht="47.45" customHeight="1">
      <c r="A27" s="35" t="s">
        <v>86</v>
      </c>
      <c r="B27" s="35"/>
      <c r="C27" s="43" t="s">
        <v>7</v>
      </c>
      <c r="D27" s="43" t="s">
        <v>15</v>
      </c>
      <c r="E27" s="43" t="s">
        <v>87</v>
      </c>
      <c r="F27" s="43"/>
      <c r="G27" s="44">
        <v>40</v>
      </c>
      <c r="H27" s="51">
        <v>0</v>
      </c>
      <c r="I27" s="63">
        <f t="shared" si="0"/>
        <v>0</v>
      </c>
    </row>
    <row r="28" spans="1:13" s="1" customFormat="1" ht="15.75" customHeight="1">
      <c r="A28" s="36" t="s">
        <v>88</v>
      </c>
      <c r="B28" s="35"/>
      <c r="C28" s="40" t="s">
        <v>7</v>
      </c>
      <c r="D28" s="40" t="s">
        <v>15</v>
      </c>
      <c r="E28" s="40" t="s">
        <v>87</v>
      </c>
      <c r="F28" s="40" t="s">
        <v>89</v>
      </c>
      <c r="G28" s="45">
        <v>40</v>
      </c>
      <c r="H28" s="48">
        <v>0</v>
      </c>
      <c r="I28" s="63">
        <f t="shared" si="0"/>
        <v>0</v>
      </c>
    </row>
    <row r="29" spans="1:13" s="12" customFormat="1" ht="22.15" customHeight="1">
      <c r="A29" s="35" t="s">
        <v>12</v>
      </c>
      <c r="B29" s="41"/>
      <c r="C29" s="43" t="s">
        <v>7</v>
      </c>
      <c r="D29" s="43" t="s">
        <v>13</v>
      </c>
      <c r="E29" s="43"/>
      <c r="F29" s="43"/>
      <c r="G29" s="44">
        <v>1571.6851099999999</v>
      </c>
      <c r="H29" s="51">
        <v>1563.0057200000001</v>
      </c>
      <c r="I29" s="63">
        <v>99</v>
      </c>
    </row>
    <row r="30" spans="1:13" s="12" customFormat="1" ht="33.6" customHeight="1">
      <c r="A30" s="35" t="s">
        <v>136</v>
      </c>
      <c r="B30" s="41"/>
      <c r="C30" s="43" t="s">
        <v>7</v>
      </c>
      <c r="D30" s="43" t="s">
        <v>13</v>
      </c>
      <c r="E30" s="43" t="s">
        <v>137</v>
      </c>
      <c r="F30" s="43"/>
      <c r="G30" s="44">
        <v>1571.6851099999999</v>
      </c>
      <c r="H30" s="51">
        <v>1563.0057200000001</v>
      </c>
      <c r="I30" s="63">
        <v>99</v>
      </c>
    </row>
    <row r="31" spans="1:13" s="12" customFormat="1" ht="31.5">
      <c r="A31" s="35" t="s">
        <v>98</v>
      </c>
      <c r="B31" s="35"/>
      <c r="C31" s="43" t="s">
        <v>7</v>
      </c>
      <c r="D31" s="43" t="s">
        <v>13</v>
      </c>
      <c r="E31" s="43" t="s">
        <v>99</v>
      </c>
      <c r="F31" s="43"/>
      <c r="G31" s="44">
        <v>1367.7329999999999</v>
      </c>
      <c r="H31" s="48">
        <v>1359.0552399999999</v>
      </c>
      <c r="I31" s="63">
        <v>99</v>
      </c>
    </row>
    <row r="32" spans="1:13" s="1" customFormat="1" ht="79.900000000000006" customHeight="1">
      <c r="A32" s="36" t="s">
        <v>92</v>
      </c>
      <c r="B32" s="35"/>
      <c r="C32" s="40" t="s">
        <v>7</v>
      </c>
      <c r="D32" s="40" t="s">
        <v>13</v>
      </c>
      <c r="E32" s="40" t="s">
        <v>99</v>
      </c>
      <c r="F32" s="40" t="s">
        <v>93</v>
      </c>
      <c r="G32" s="45">
        <v>1035.31</v>
      </c>
      <c r="H32" s="48">
        <v>1027.1729399999999</v>
      </c>
      <c r="I32" s="63">
        <v>99</v>
      </c>
    </row>
    <row r="33" spans="1:9" s="1" customFormat="1" ht="33.6" customHeight="1">
      <c r="A33" s="36" t="s">
        <v>96</v>
      </c>
      <c r="B33" s="35"/>
      <c r="C33" s="40" t="s">
        <v>7</v>
      </c>
      <c r="D33" s="40" t="s">
        <v>13</v>
      </c>
      <c r="E33" s="40" t="s">
        <v>99</v>
      </c>
      <c r="F33" s="40" t="s">
        <v>97</v>
      </c>
      <c r="G33" s="45">
        <v>328.923</v>
      </c>
      <c r="H33" s="48">
        <v>328.91073999999998</v>
      </c>
      <c r="I33" s="63">
        <v>100</v>
      </c>
    </row>
    <row r="34" spans="1:9" s="1" customFormat="1" ht="15.6" customHeight="1">
      <c r="A34" s="36" t="s">
        <v>100</v>
      </c>
      <c r="B34" s="41"/>
      <c r="C34" s="40" t="s">
        <v>7</v>
      </c>
      <c r="D34" s="40" t="s">
        <v>13</v>
      </c>
      <c r="E34" s="40" t="s">
        <v>99</v>
      </c>
      <c r="F34" s="40" t="s">
        <v>101</v>
      </c>
      <c r="G34" s="45">
        <v>3.5</v>
      </c>
      <c r="H34" s="51">
        <v>2.9771559999999999</v>
      </c>
      <c r="I34" s="63">
        <v>85</v>
      </c>
    </row>
    <row r="35" spans="1:9" s="1" customFormat="1" ht="14.45" customHeight="1">
      <c r="A35" s="35" t="s">
        <v>123</v>
      </c>
      <c r="B35" s="35"/>
      <c r="C35" s="43" t="s">
        <v>7</v>
      </c>
      <c r="D35" s="43" t="s">
        <v>13</v>
      </c>
      <c r="E35" s="43" t="s">
        <v>131</v>
      </c>
      <c r="F35" s="43"/>
      <c r="G35" s="44">
        <v>51.947110000000002</v>
      </c>
      <c r="H35" s="49">
        <v>51.947110000000002</v>
      </c>
      <c r="I35" s="63">
        <v>100</v>
      </c>
    </row>
    <row r="36" spans="1:9" s="12" customFormat="1" ht="31.5">
      <c r="A36" s="36" t="s">
        <v>96</v>
      </c>
      <c r="B36" s="35"/>
      <c r="C36" s="40" t="s">
        <v>7</v>
      </c>
      <c r="D36" s="40" t="s">
        <v>13</v>
      </c>
      <c r="E36" s="40" t="s">
        <v>131</v>
      </c>
      <c r="F36" s="40" t="s">
        <v>97</v>
      </c>
      <c r="G36" s="45">
        <v>51.947110000000002</v>
      </c>
      <c r="H36" s="48">
        <v>51.947110000000002</v>
      </c>
      <c r="I36" s="63">
        <f t="shared" si="0"/>
        <v>1</v>
      </c>
    </row>
    <row r="37" spans="1:9" s="1" customFormat="1" ht="126" hidden="1">
      <c r="A37" s="37" t="s">
        <v>124</v>
      </c>
      <c r="B37" s="35"/>
      <c r="C37" s="43" t="s">
        <v>7</v>
      </c>
      <c r="D37" s="43" t="s">
        <v>13</v>
      </c>
      <c r="E37" s="43" t="s">
        <v>132</v>
      </c>
      <c r="F37" s="43"/>
      <c r="G37" s="44">
        <v>0</v>
      </c>
      <c r="H37" s="48">
        <v>0</v>
      </c>
      <c r="I37" s="63" t="e">
        <f t="shared" si="0"/>
        <v>#DIV/0!</v>
      </c>
    </row>
    <row r="38" spans="1:9" s="1" customFormat="1" ht="94.5" hidden="1">
      <c r="A38" s="36" t="s">
        <v>92</v>
      </c>
      <c r="B38" s="41"/>
      <c r="C38" s="40" t="s">
        <v>7</v>
      </c>
      <c r="D38" s="40" t="s">
        <v>13</v>
      </c>
      <c r="E38" s="40" t="s">
        <v>132</v>
      </c>
      <c r="F38" s="40" t="s">
        <v>93</v>
      </c>
      <c r="G38" s="45">
        <v>0</v>
      </c>
      <c r="H38" s="51"/>
      <c r="I38" s="63" t="e">
        <f t="shared" si="0"/>
        <v>#DIV/0!</v>
      </c>
    </row>
    <row r="39" spans="1:9" s="12" customFormat="1" ht="47.25">
      <c r="A39" s="35" t="s">
        <v>102</v>
      </c>
      <c r="B39" s="41"/>
      <c r="C39" s="43" t="s">
        <v>7</v>
      </c>
      <c r="D39" s="43" t="s">
        <v>13</v>
      </c>
      <c r="E39" s="43" t="s">
        <v>103</v>
      </c>
      <c r="F39" s="43"/>
      <c r="G39" s="44">
        <v>30.36</v>
      </c>
      <c r="H39" s="48">
        <v>30.36</v>
      </c>
      <c r="I39" s="63">
        <v>100</v>
      </c>
    </row>
    <row r="40" spans="1:9" s="1" customFormat="1" ht="33" customHeight="1">
      <c r="A40" s="36" t="s">
        <v>104</v>
      </c>
      <c r="B40" s="41"/>
      <c r="C40" s="40" t="s">
        <v>7</v>
      </c>
      <c r="D40" s="40" t="s">
        <v>13</v>
      </c>
      <c r="E40" s="40" t="s">
        <v>103</v>
      </c>
      <c r="F40" s="40" t="s">
        <v>105</v>
      </c>
      <c r="G40" s="45">
        <v>30.36</v>
      </c>
      <c r="H40" s="51">
        <v>30.39</v>
      </c>
      <c r="I40" s="63">
        <v>100</v>
      </c>
    </row>
    <row r="41" spans="1:9" s="1" customFormat="1" ht="24.6" customHeight="1">
      <c r="A41" s="35" t="s">
        <v>106</v>
      </c>
      <c r="B41" s="35"/>
      <c r="C41" s="43" t="s">
        <v>7</v>
      </c>
      <c r="D41" s="43" t="s">
        <v>13</v>
      </c>
      <c r="E41" s="43" t="s">
        <v>107</v>
      </c>
      <c r="F41" s="43"/>
      <c r="G41" s="44">
        <v>121.645</v>
      </c>
      <c r="H41" s="51">
        <v>121.64337</v>
      </c>
      <c r="I41" s="63">
        <v>100</v>
      </c>
    </row>
    <row r="42" spans="1:9" s="1" customFormat="1" ht="32.450000000000003" customHeight="1">
      <c r="A42" s="36" t="s">
        <v>96</v>
      </c>
      <c r="B42" s="41"/>
      <c r="C42" s="40" t="s">
        <v>7</v>
      </c>
      <c r="D42" s="40" t="s">
        <v>13</v>
      </c>
      <c r="E42" s="40" t="s">
        <v>107</v>
      </c>
      <c r="F42" s="40" t="s">
        <v>97</v>
      </c>
      <c r="G42" s="45">
        <v>121.645</v>
      </c>
      <c r="H42" s="51">
        <v>121.64337</v>
      </c>
      <c r="I42" s="63">
        <v>100</v>
      </c>
    </row>
    <row r="43" spans="1:9" ht="16.149999999999999" customHeight="1">
      <c r="A43" s="35" t="s">
        <v>16</v>
      </c>
      <c r="B43" s="35"/>
      <c r="C43" s="43" t="s">
        <v>17</v>
      </c>
      <c r="D43" s="43"/>
      <c r="E43" s="43"/>
      <c r="F43" s="43"/>
      <c r="G43" s="44">
        <v>99.695999999999998</v>
      </c>
      <c r="H43" s="49">
        <v>99.695220000000006</v>
      </c>
      <c r="I43" s="47">
        <v>100</v>
      </c>
    </row>
    <row r="44" spans="1:9" s="10" customFormat="1" ht="15.75">
      <c r="A44" s="35" t="s">
        <v>18</v>
      </c>
      <c r="B44" s="41"/>
      <c r="C44" s="43" t="s">
        <v>17</v>
      </c>
      <c r="D44" s="43" t="s">
        <v>9</v>
      </c>
      <c r="E44" s="43"/>
      <c r="F44" s="43"/>
      <c r="G44" s="44">
        <v>99.695999999999998</v>
      </c>
      <c r="H44" s="49">
        <v>99.695220000000006</v>
      </c>
      <c r="I44" s="63">
        <v>100</v>
      </c>
    </row>
    <row r="45" spans="1:9" s="10" customFormat="1" ht="51.6" customHeight="1">
      <c r="A45" s="35" t="s">
        <v>108</v>
      </c>
      <c r="B45" s="35"/>
      <c r="C45" s="43" t="s">
        <v>17</v>
      </c>
      <c r="D45" s="43" t="s">
        <v>9</v>
      </c>
      <c r="E45" s="43" t="s">
        <v>109</v>
      </c>
      <c r="F45" s="43"/>
      <c r="G45" s="44">
        <v>99.695999999999998</v>
      </c>
      <c r="H45" s="48">
        <v>99.695220000000006</v>
      </c>
      <c r="I45" s="63">
        <v>100</v>
      </c>
    </row>
    <row r="46" spans="1:9" s="10" customFormat="1" ht="94.5">
      <c r="A46" s="36" t="s">
        <v>92</v>
      </c>
      <c r="B46" s="41"/>
      <c r="C46" s="40" t="s">
        <v>17</v>
      </c>
      <c r="D46" s="40" t="s">
        <v>9</v>
      </c>
      <c r="E46" s="40" t="s">
        <v>109</v>
      </c>
      <c r="F46" s="40" t="s">
        <v>93</v>
      </c>
      <c r="G46" s="45">
        <v>99.695999999999998</v>
      </c>
      <c r="H46" s="48">
        <v>99.695220000000006</v>
      </c>
      <c r="I46" s="63">
        <v>100</v>
      </c>
    </row>
    <row r="47" spans="1:9" s="10" customFormat="1" ht="15.75">
      <c r="A47" s="34" t="s">
        <v>21</v>
      </c>
      <c r="B47" s="34"/>
      <c r="C47" s="54" t="s">
        <v>11</v>
      </c>
      <c r="D47" s="54"/>
      <c r="E47" s="54"/>
      <c r="F47" s="54"/>
      <c r="G47" s="55">
        <v>2661.6759000000002</v>
      </c>
      <c r="H47" s="55">
        <v>2661.6759000000002</v>
      </c>
      <c r="I47" s="47">
        <v>100</v>
      </c>
    </row>
    <row r="48" spans="1:9" s="10" customFormat="1" ht="15.75">
      <c r="A48" s="35" t="s">
        <v>125</v>
      </c>
      <c r="B48" s="35"/>
      <c r="C48" s="43" t="s">
        <v>11</v>
      </c>
      <c r="D48" s="43" t="s">
        <v>15</v>
      </c>
      <c r="E48" s="43"/>
      <c r="F48" s="43"/>
      <c r="G48" s="44">
        <v>289.47368</v>
      </c>
      <c r="H48" s="44">
        <v>289.47368</v>
      </c>
      <c r="I48" s="63">
        <v>100</v>
      </c>
    </row>
    <row r="49" spans="1:11" s="10" customFormat="1" ht="52.15" customHeight="1">
      <c r="A49" s="35" t="s">
        <v>126</v>
      </c>
      <c r="B49" s="35"/>
      <c r="C49" s="43" t="s">
        <v>11</v>
      </c>
      <c r="D49" s="43" t="s">
        <v>15</v>
      </c>
      <c r="E49" s="43" t="s">
        <v>133</v>
      </c>
      <c r="F49" s="43"/>
      <c r="G49" s="44">
        <v>275</v>
      </c>
      <c r="H49" s="44">
        <v>275</v>
      </c>
      <c r="I49" s="63">
        <v>100</v>
      </c>
    </row>
    <row r="50" spans="1:11" s="10" customFormat="1" ht="42" customHeight="1">
      <c r="A50" s="36" t="s">
        <v>96</v>
      </c>
      <c r="B50" s="35"/>
      <c r="C50" s="40" t="s">
        <v>11</v>
      </c>
      <c r="D50" s="40" t="s">
        <v>15</v>
      </c>
      <c r="E50" s="40" t="s">
        <v>133</v>
      </c>
      <c r="F50" s="40" t="s">
        <v>97</v>
      </c>
      <c r="G50" s="45">
        <v>275</v>
      </c>
      <c r="H50" s="44">
        <v>275</v>
      </c>
      <c r="I50" s="63">
        <v>100</v>
      </c>
    </row>
    <row r="51" spans="1:11" s="10" customFormat="1" ht="78.75">
      <c r="A51" s="35" t="s">
        <v>127</v>
      </c>
      <c r="B51" s="41"/>
      <c r="C51" s="43" t="s">
        <v>11</v>
      </c>
      <c r="D51" s="43" t="s">
        <v>15</v>
      </c>
      <c r="E51" s="43" t="s">
        <v>134</v>
      </c>
      <c r="F51" s="43"/>
      <c r="G51" s="44">
        <v>14.47368</v>
      </c>
      <c r="H51" s="44">
        <v>14.47368</v>
      </c>
      <c r="I51" s="63">
        <v>100</v>
      </c>
    </row>
    <row r="52" spans="1:11" s="10" customFormat="1" ht="31.5">
      <c r="A52" s="36" t="s">
        <v>96</v>
      </c>
      <c r="B52" s="41"/>
      <c r="C52" s="40" t="s">
        <v>11</v>
      </c>
      <c r="D52" s="40" t="s">
        <v>15</v>
      </c>
      <c r="E52" s="40" t="s">
        <v>134</v>
      </c>
      <c r="F52" s="40" t="s">
        <v>97</v>
      </c>
      <c r="G52" s="45">
        <v>14.47368</v>
      </c>
      <c r="H52" s="44">
        <v>14.47368</v>
      </c>
      <c r="I52" s="63">
        <v>100</v>
      </c>
    </row>
    <row r="53" spans="1:11" s="10" customFormat="1" ht="15.75">
      <c r="A53" s="35" t="s">
        <v>19</v>
      </c>
      <c r="B53" s="35"/>
      <c r="C53" s="43" t="s">
        <v>11</v>
      </c>
      <c r="D53" s="43" t="s">
        <v>20</v>
      </c>
      <c r="E53" s="43"/>
      <c r="F53" s="43"/>
      <c r="G53" s="44">
        <v>2372.2022200000001</v>
      </c>
      <c r="H53" s="44">
        <v>2372.2022200000001</v>
      </c>
      <c r="I53" s="63">
        <v>100</v>
      </c>
      <c r="J53" s="14"/>
      <c r="K53" s="14"/>
    </row>
    <row r="54" spans="1:11" s="10" customFormat="1" ht="31.5">
      <c r="A54" s="35" t="s">
        <v>110</v>
      </c>
      <c r="B54" s="35"/>
      <c r="C54" s="43" t="s">
        <v>11</v>
      </c>
      <c r="D54" s="43" t="s">
        <v>20</v>
      </c>
      <c r="E54" s="43" t="s">
        <v>111</v>
      </c>
      <c r="F54" s="43"/>
      <c r="G54" s="44">
        <v>1050.588</v>
      </c>
      <c r="H54" s="44">
        <v>1050.588</v>
      </c>
      <c r="I54" s="63">
        <v>100</v>
      </c>
      <c r="J54" s="14"/>
    </row>
    <row r="55" spans="1:11" ht="31.5">
      <c r="A55" s="41" t="s">
        <v>96</v>
      </c>
      <c r="B55" s="60"/>
      <c r="C55" s="58" t="s">
        <v>11</v>
      </c>
      <c r="D55" s="58" t="s">
        <v>20</v>
      </c>
      <c r="E55" s="58" t="s">
        <v>111</v>
      </c>
      <c r="F55" s="58" t="s">
        <v>97</v>
      </c>
      <c r="G55" s="59">
        <v>1050.588</v>
      </c>
      <c r="H55" s="61">
        <v>1050.588</v>
      </c>
      <c r="I55" s="63">
        <v>100</v>
      </c>
    </row>
    <row r="56" spans="1:11" s="1" customFormat="1" ht="34.15" customHeight="1">
      <c r="A56" s="35" t="s">
        <v>139</v>
      </c>
      <c r="B56" s="35"/>
      <c r="C56" s="43" t="s">
        <v>11</v>
      </c>
      <c r="D56" s="43" t="s">
        <v>20</v>
      </c>
      <c r="E56" s="43" t="s">
        <v>138</v>
      </c>
      <c r="F56" s="43"/>
      <c r="G56" s="44">
        <v>1321.6142199999999</v>
      </c>
      <c r="H56" s="44">
        <v>1321.6142199999999</v>
      </c>
      <c r="I56" s="63">
        <v>100</v>
      </c>
    </row>
    <row r="57" spans="1:11" s="1" customFormat="1" ht="31.5">
      <c r="A57" s="36" t="s">
        <v>96</v>
      </c>
      <c r="B57" s="35"/>
      <c r="C57" s="43" t="s">
        <v>11</v>
      </c>
      <c r="D57" s="43" t="s">
        <v>20</v>
      </c>
      <c r="E57" s="43" t="s">
        <v>138</v>
      </c>
      <c r="F57" s="43" t="s">
        <v>97</v>
      </c>
      <c r="G57" s="44">
        <v>1321.6142199999999</v>
      </c>
      <c r="H57" s="44">
        <v>1321.6142199999999</v>
      </c>
      <c r="I57" s="63">
        <v>100</v>
      </c>
    </row>
    <row r="58" spans="1:11" ht="67.150000000000006" customHeight="1">
      <c r="A58" s="35" t="s">
        <v>118</v>
      </c>
      <c r="B58" s="35"/>
      <c r="C58" s="43" t="s">
        <v>11</v>
      </c>
      <c r="D58" s="43" t="s">
        <v>20</v>
      </c>
      <c r="E58" s="43" t="s">
        <v>120</v>
      </c>
      <c r="F58" s="43"/>
      <c r="G58" s="44">
        <v>1068.789</v>
      </c>
      <c r="H58" s="48">
        <v>1068.789</v>
      </c>
      <c r="I58" s="63">
        <v>100</v>
      </c>
    </row>
    <row r="59" spans="1:11" ht="31.5">
      <c r="A59" s="36" t="s">
        <v>96</v>
      </c>
      <c r="B59" s="41"/>
      <c r="C59" s="40" t="s">
        <v>11</v>
      </c>
      <c r="D59" s="40" t="s">
        <v>20</v>
      </c>
      <c r="E59" s="40" t="s">
        <v>120</v>
      </c>
      <c r="F59" s="40" t="s">
        <v>97</v>
      </c>
      <c r="G59" s="45">
        <v>1068.789</v>
      </c>
      <c r="H59" s="51">
        <v>1068.789</v>
      </c>
      <c r="I59" s="63">
        <v>100</v>
      </c>
    </row>
    <row r="60" spans="1:11" ht="78.75">
      <c r="A60" s="35" t="s">
        <v>119</v>
      </c>
      <c r="B60" s="35"/>
      <c r="C60" s="43" t="s">
        <v>11</v>
      </c>
      <c r="D60" s="43" t="s">
        <v>20</v>
      </c>
      <c r="E60" s="43" t="s">
        <v>121</v>
      </c>
      <c r="F60" s="43"/>
      <c r="G60" s="44">
        <v>25.282522</v>
      </c>
      <c r="H60" s="44">
        <v>25.282522</v>
      </c>
      <c r="I60" s="63">
        <v>100</v>
      </c>
    </row>
    <row r="61" spans="1:11" ht="31.5">
      <c r="A61" s="36" t="s">
        <v>96</v>
      </c>
      <c r="B61" s="35"/>
      <c r="C61" s="40" t="s">
        <v>11</v>
      </c>
      <c r="D61" s="40" t="s">
        <v>20</v>
      </c>
      <c r="E61" s="40" t="s">
        <v>121</v>
      </c>
      <c r="F61" s="40" t="s">
        <v>97</v>
      </c>
      <c r="G61" s="45">
        <v>25.282522</v>
      </c>
      <c r="H61" s="44">
        <v>25.282522</v>
      </c>
      <c r="I61" s="63">
        <v>100</v>
      </c>
    </row>
    <row r="62" spans="1:11" ht="15.75">
      <c r="A62" s="34" t="s">
        <v>61</v>
      </c>
      <c r="B62" s="34"/>
      <c r="C62" s="54" t="s">
        <v>22</v>
      </c>
      <c r="D62" s="54"/>
      <c r="E62" s="54"/>
      <c r="F62" s="54"/>
      <c r="G62" s="55">
        <v>313.24</v>
      </c>
      <c r="H62" s="55">
        <v>313.24</v>
      </c>
      <c r="I62" s="47">
        <v>100</v>
      </c>
    </row>
    <row r="63" spans="1:11" ht="18" customHeight="1">
      <c r="A63" s="35" t="s">
        <v>71</v>
      </c>
      <c r="B63" s="35"/>
      <c r="C63" s="43" t="s">
        <v>22</v>
      </c>
      <c r="D63" s="43" t="s">
        <v>9</v>
      </c>
      <c r="E63" s="43"/>
      <c r="F63" s="43"/>
      <c r="G63" s="44">
        <v>313.24</v>
      </c>
      <c r="H63" s="44">
        <v>313.24</v>
      </c>
      <c r="I63" s="63">
        <v>100</v>
      </c>
    </row>
    <row r="64" spans="1:11" ht="15.75">
      <c r="A64" s="35" t="s">
        <v>112</v>
      </c>
      <c r="B64" s="41"/>
      <c r="C64" s="43" t="s">
        <v>22</v>
      </c>
      <c r="D64" s="43" t="s">
        <v>9</v>
      </c>
      <c r="E64" s="43" t="s">
        <v>113</v>
      </c>
      <c r="F64" s="43"/>
      <c r="G64" s="44">
        <v>293.5</v>
      </c>
      <c r="H64" s="44">
        <v>293.5</v>
      </c>
      <c r="I64" s="63">
        <v>100</v>
      </c>
    </row>
    <row r="65" spans="1:9" ht="31.5">
      <c r="A65" s="36" t="s">
        <v>96</v>
      </c>
      <c r="B65" s="35"/>
      <c r="C65" s="40" t="s">
        <v>22</v>
      </c>
      <c r="D65" s="40" t="s">
        <v>9</v>
      </c>
      <c r="E65" s="40" t="s">
        <v>113</v>
      </c>
      <c r="F65" s="40" t="s">
        <v>97</v>
      </c>
      <c r="G65" s="45">
        <v>293.5</v>
      </c>
      <c r="H65" s="45">
        <v>293.5</v>
      </c>
      <c r="I65" s="63">
        <v>100</v>
      </c>
    </row>
    <row r="66" spans="1:9" ht="31.5">
      <c r="A66" s="35" t="s">
        <v>128</v>
      </c>
      <c r="B66" s="35"/>
      <c r="C66" s="43" t="s">
        <v>22</v>
      </c>
      <c r="D66" s="43" t="s">
        <v>9</v>
      </c>
      <c r="E66" s="43" t="s">
        <v>135</v>
      </c>
      <c r="F66" s="43"/>
      <c r="G66" s="44">
        <v>19.739999999999998</v>
      </c>
      <c r="H66" s="44">
        <v>19.739999999999998</v>
      </c>
      <c r="I66" s="63">
        <v>100</v>
      </c>
    </row>
    <row r="67" spans="1:9" ht="31.5">
      <c r="A67" s="36" t="s">
        <v>96</v>
      </c>
      <c r="B67" s="41"/>
      <c r="C67" s="40" t="s">
        <v>22</v>
      </c>
      <c r="D67" s="40" t="s">
        <v>9</v>
      </c>
      <c r="E67" s="40" t="s">
        <v>135</v>
      </c>
      <c r="F67" s="40" t="s">
        <v>97</v>
      </c>
      <c r="G67" s="45">
        <v>19.739999999999998</v>
      </c>
      <c r="H67" s="45">
        <v>19.739999999999998</v>
      </c>
      <c r="I67" s="63">
        <v>100</v>
      </c>
    </row>
    <row r="68" spans="1:9" ht="19.899999999999999" customHeight="1">
      <c r="A68" s="34" t="s">
        <v>24</v>
      </c>
      <c r="B68" s="34"/>
      <c r="C68" s="54" t="s">
        <v>25</v>
      </c>
      <c r="D68" s="54"/>
      <c r="E68" s="54"/>
      <c r="F68" s="54"/>
      <c r="G68" s="55">
        <v>50</v>
      </c>
      <c r="H68" s="46">
        <v>0</v>
      </c>
      <c r="I68" s="47">
        <v>100</v>
      </c>
    </row>
    <row r="69" spans="1:9" ht="20.45" customHeight="1">
      <c r="A69" s="35" t="s">
        <v>26</v>
      </c>
      <c r="B69" s="35"/>
      <c r="C69" s="43" t="s">
        <v>25</v>
      </c>
      <c r="D69" s="43" t="s">
        <v>7</v>
      </c>
      <c r="E69" s="43"/>
      <c r="F69" s="43"/>
      <c r="G69" s="44">
        <v>50</v>
      </c>
      <c r="H69" s="49">
        <v>0</v>
      </c>
      <c r="I69" s="63">
        <v>100</v>
      </c>
    </row>
    <row r="70" spans="1:9" ht="47.25">
      <c r="A70" s="35" t="s">
        <v>86</v>
      </c>
      <c r="B70" s="35"/>
      <c r="C70" s="43" t="s">
        <v>25</v>
      </c>
      <c r="D70" s="43" t="s">
        <v>7</v>
      </c>
      <c r="E70" s="43" t="s">
        <v>87</v>
      </c>
      <c r="F70" s="43"/>
      <c r="G70" s="44">
        <v>50</v>
      </c>
      <c r="H70" s="51">
        <v>0</v>
      </c>
      <c r="I70" s="63">
        <v>100</v>
      </c>
    </row>
    <row r="71" spans="1:9" ht="16.899999999999999" customHeight="1">
      <c r="A71" s="36" t="s">
        <v>88</v>
      </c>
      <c r="B71" s="35"/>
      <c r="C71" s="40" t="s">
        <v>25</v>
      </c>
      <c r="D71" s="40" t="s">
        <v>7</v>
      </c>
      <c r="E71" s="40" t="s">
        <v>87</v>
      </c>
      <c r="F71" s="40" t="s">
        <v>89</v>
      </c>
      <c r="G71" s="45">
        <v>50</v>
      </c>
      <c r="H71" s="48">
        <v>0</v>
      </c>
      <c r="I71" s="63">
        <v>100</v>
      </c>
    </row>
    <row r="72" spans="1:9" ht="19.149999999999999" customHeight="1">
      <c r="A72" s="34" t="s">
        <v>80</v>
      </c>
      <c r="B72" s="56"/>
      <c r="C72" s="54" t="s">
        <v>23</v>
      </c>
      <c r="D72" s="54"/>
      <c r="E72" s="54"/>
      <c r="F72" s="54"/>
      <c r="G72" s="55">
        <v>148.512</v>
      </c>
      <c r="H72" s="44">
        <v>148.512</v>
      </c>
      <c r="I72" s="47">
        <v>100</v>
      </c>
    </row>
    <row r="73" spans="1:9" ht="15.75">
      <c r="A73" s="35" t="s">
        <v>79</v>
      </c>
      <c r="B73" s="35"/>
      <c r="C73" s="43" t="s">
        <v>23</v>
      </c>
      <c r="D73" s="43" t="s">
        <v>7</v>
      </c>
      <c r="E73" s="43"/>
      <c r="F73" s="43"/>
      <c r="G73" s="44">
        <v>148.512</v>
      </c>
      <c r="H73" s="44">
        <v>148.512</v>
      </c>
      <c r="I73" s="63">
        <v>100</v>
      </c>
    </row>
    <row r="74" spans="1:9" ht="15.75">
      <c r="A74" s="35" t="s">
        <v>114</v>
      </c>
      <c r="B74" s="35"/>
      <c r="C74" s="43" t="s">
        <v>23</v>
      </c>
      <c r="D74" s="43" t="s">
        <v>7</v>
      </c>
      <c r="E74" s="43" t="s">
        <v>115</v>
      </c>
      <c r="F74" s="43"/>
      <c r="G74" s="44">
        <v>148.512</v>
      </c>
      <c r="H74" s="44">
        <v>148.512</v>
      </c>
      <c r="I74" s="63">
        <v>100</v>
      </c>
    </row>
    <row r="75" spans="1:9" ht="31.5">
      <c r="A75" s="36" t="s">
        <v>104</v>
      </c>
      <c r="B75" s="35"/>
      <c r="C75" s="40" t="s">
        <v>23</v>
      </c>
      <c r="D75" s="40" t="s">
        <v>7</v>
      </c>
      <c r="E75" s="40" t="s">
        <v>115</v>
      </c>
      <c r="F75" s="40" t="s">
        <v>105</v>
      </c>
      <c r="G75" s="45">
        <v>148.512</v>
      </c>
      <c r="H75" s="45">
        <v>148.512</v>
      </c>
      <c r="I75" s="63">
        <v>100</v>
      </c>
    </row>
    <row r="76" spans="1:9" ht="15.75">
      <c r="A76" s="38" t="s">
        <v>116</v>
      </c>
      <c r="B76" s="34"/>
      <c r="C76" s="42" t="s">
        <v>117</v>
      </c>
      <c r="D76" s="42"/>
      <c r="E76" s="42"/>
      <c r="F76" s="42"/>
      <c r="G76" s="53">
        <v>5430.1390099999999</v>
      </c>
      <c r="H76" s="52">
        <v>5252.6615700000002</v>
      </c>
      <c r="I76" s="47">
        <v>97</v>
      </c>
    </row>
    <row r="77" spans="1:9" ht="0.6" customHeight="1">
      <c r="A77" s="22"/>
      <c r="B77" s="22"/>
      <c r="C77" s="23"/>
      <c r="D77" s="23"/>
      <c r="E77" s="23"/>
      <c r="F77" s="23"/>
      <c r="G77" s="24"/>
      <c r="H77" s="29"/>
      <c r="I77" s="64" t="e">
        <f t="shared" ref="I77:I92" si="1">H77/G77</f>
        <v>#DIV/0!</v>
      </c>
    </row>
    <row r="78" spans="1:9" ht="33" hidden="1" customHeight="1">
      <c r="A78" s="22"/>
      <c r="B78" s="22"/>
      <c r="C78" s="23"/>
      <c r="D78" s="23"/>
      <c r="E78" s="23"/>
      <c r="F78" s="23"/>
      <c r="G78" s="24"/>
      <c r="H78" s="29"/>
      <c r="I78" s="64" t="e">
        <f t="shared" si="1"/>
        <v>#DIV/0!</v>
      </c>
    </row>
    <row r="79" spans="1:9" ht="15.75" hidden="1">
      <c r="A79" s="22"/>
      <c r="B79" s="22"/>
      <c r="C79" s="23"/>
      <c r="D79" s="23"/>
      <c r="E79" s="23"/>
      <c r="F79" s="23"/>
      <c r="G79" s="24"/>
      <c r="H79" s="29"/>
      <c r="I79" s="64" t="e">
        <f t="shared" si="1"/>
        <v>#DIV/0!</v>
      </c>
    </row>
    <row r="80" spans="1:9" ht="15.75" hidden="1">
      <c r="A80" s="22"/>
      <c r="B80" s="22"/>
      <c r="C80" s="23"/>
      <c r="D80" s="23"/>
      <c r="E80" s="23"/>
      <c r="F80" s="23"/>
      <c r="G80" s="24"/>
      <c r="H80" s="29"/>
      <c r="I80" s="64" t="e">
        <f t="shared" si="1"/>
        <v>#DIV/0!</v>
      </c>
    </row>
    <row r="81" spans="1:9" ht="15.75" hidden="1">
      <c r="A81" s="19"/>
      <c r="B81" s="19"/>
      <c r="C81" s="20"/>
      <c r="D81" s="20"/>
      <c r="E81" s="20"/>
      <c r="F81" s="20"/>
      <c r="G81" s="21"/>
      <c r="H81" s="30"/>
      <c r="I81" s="64" t="e">
        <f t="shared" si="1"/>
        <v>#DIV/0!</v>
      </c>
    </row>
    <row r="82" spans="1:9" ht="15.75" hidden="1">
      <c r="A82" s="22"/>
      <c r="B82" s="22"/>
      <c r="C82" s="23"/>
      <c r="D82" s="23"/>
      <c r="E82" s="23"/>
      <c r="F82" s="23"/>
      <c r="G82" s="24"/>
      <c r="H82" s="29"/>
      <c r="I82" s="64" t="e">
        <f t="shared" si="1"/>
        <v>#DIV/0!</v>
      </c>
    </row>
    <row r="83" spans="1:9" ht="15.75" hidden="1">
      <c r="A83" s="22"/>
      <c r="B83" s="22"/>
      <c r="C83" s="23"/>
      <c r="D83" s="23"/>
      <c r="E83" s="23"/>
      <c r="F83" s="23"/>
      <c r="G83" s="24"/>
      <c r="H83" s="29"/>
      <c r="I83" s="64" t="e">
        <f t="shared" si="1"/>
        <v>#DIV/0!</v>
      </c>
    </row>
    <row r="84" spans="1:9" ht="15.75" hidden="1">
      <c r="A84" s="22"/>
      <c r="B84" s="22"/>
      <c r="C84" s="23"/>
      <c r="D84" s="23"/>
      <c r="E84" s="23"/>
      <c r="F84" s="23"/>
      <c r="G84" s="24"/>
      <c r="H84" s="29"/>
      <c r="I84" s="64" t="e">
        <f t="shared" si="1"/>
        <v>#DIV/0!</v>
      </c>
    </row>
    <row r="85" spans="1:9" ht="18.600000000000001" hidden="1" customHeight="1">
      <c r="A85" s="22"/>
      <c r="B85" s="22"/>
      <c r="C85" s="23"/>
      <c r="D85" s="23"/>
      <c r="E85" s="23"/>
      <c r="F85" s="23"/>
      <c r="G85" s="24"/>
      <c r="H85" s="29"/>
      <c r="I85" s="64" t="e">
        <f t="shared" si="1"/>
        <v>#DIV/0!</v>
      </c>
    </row>
    <row r="86" spans="1:9" ht="15.75" hidden="1">
      <c r="A86" s="19"/>
      <c r="B86" s="19"/>
      <c r="C86" s="20"/>
      <c r="D86" s="20"/>
      <c r="E86" s="20"/>
      <c r="F86" s="20"/>
      <c r="G86" s="21"/>
      <c r="H86" s="30"/>
      <c r="I86" s="64" t="e">
        <f t="shared" si="1"/>
        <v>#DIV/0!</v>
      </c>
    </row>
    <row r="87" spans="1:9" ht="15.75" hidden="1">
      <c r="A87" s="22"/>
      <c r="B87" s="22"/>
      <c r="C87" s="23"/>
      <c r="D87" s="23"/>
      <c r="E87" s="23"/>
      <c r="F87" s="23"/>
      <c r="G87" s="24"/>
      <c r="H87" s="29"/>
      <c r="I87" s="64" t="e">
        <f t="shared" si="1"/>
        <v>#DIV/0!</v>
      </c>
    </row>
    <row r="88" spans="1:9" ht="15.75" hidden="1">
      <c r="A88" s="22"/>
      <c r="B88" s="22"/>
      <c r="C88" s="23"/>
      <c r="D88" s="23"/>
      <c r="E88" s="23"/>
      <c r="F88" s="23"/>
      <c r="G88" s="24"/>
      <c r="H88" s="29"/>
      <c r="I88" s="64" t="e">
        <f t="shared" si="1"/>
        <v>#DIV/0!</v>
      </c>
    </row>
    <row r="89" spans="1:9" ht="21.6" hidden="1" customHeight="1">
      <c r="A89" s="22"/>
      <c r="B89" s="22"/>
      <c r="C89" s="23"/>
      <c r="D89" s="23"/>
      <c r="E89" s="23"/>
      <c r="F89" s="23"/>
      <c r="G89" s="24"/>
      <c r="H89" s="29"/>
      <c r="I89" s="64" t="e">
        <f t="shared" si="1"/>
        <v>#DIV/0!</v>
      </c>
    </row>
    <row r="90" spans="1:9" ht="15.75" hidden="1">
      <c r="A90" s="22"/>
      <c r="B90" s="22"/>
      <c r="C90" s="23"/>
      <c r="D90" s="23"/>
      <c r="E90" s="23"/>
      <c r="F90" s="23"/>
      <c r="G90" s="24"/>
      <c r="H90" s="29"/>
      <c r="I90" s="64" t="e">
        <f t="shared" si="1"/>
        <v>#DIV/0!</v>
      </c>
    </row>
    <row r="91" spans="1:9" ht="13.9" hidden="1" customHeight="1">
      <c r="A91" s="25"/>
      <c r="B91" s="25"/>
      <c r="C91" s="26"/>
      <c r="D91" s="26"/>
      <c r="E91" s="26"/>
      <c r="F91" s="26"/>
      <c r="G91" s="27"/>
      <c r="H91" s="32"/>
      <c r="I91" s="62" t="e">
        <f t="shared" si="1"/>
        <v>#DIV/0!</v>
      </c>
    </row>
    <row r="92" spans="1:9" ht="15.75" hidden="1">
      <c r="A92" s="22"/>
      <c r="B92" s="22"/>
      <c r="C92" s="23"/>
      <c r="D92" s="23"/>
      <c r="E92" s="23"/>
      <c r="F92" s="23"/>
      <c r="G92" s="24"/>
      <c r="H92" s="28"/>
      <c r="I92" s="62" t="e">
        <f t="shared" si="1"/>
        <v>#DIV/0!</v>
      </c>
    </row>
    <row r="93" spans="1:9" ht="15.75">
      <c r="A93" s="39"/>
      <c r="B93" s="39"/>
      <c r="C93" s="39"/>
      <c r="D93" s="39"/>
      <c r="E93" s="39"/>
      <c r="F93" s="39"/>
      <c r="G93" s="39"/>
      <c r="H93" s="39"/>
      <c r="I93" s="39"/>
    </row>
  </sheetData>
  <customSheetViews>
    <customSheetView guid="{2A40CDBF-44A6-43CD-A506-F512BA6675FF}" showPageBreaks="1" fitToPage="1" printArea="1" hiddenRows="1" topLeftCell="A470">
      <selection activeCell="G488" sqref="G488"/>
      <pageMargins left="0.70866141732283472" right="0.19685039370078741" top="0.39370078740157483" bottom="0.39370078740157483" header="0.31496062992125984" footer="0.31496062992125984"/>
      <pageSetup paperSize="9" scale="87" fitToHeight="0" orientation="portrait" r:id="rId1"/>
    </customSheetView>
  </customSheetViews>
  <mergeCells count="6">
    <mergeCell ref="A9:I9"/>
    <mergeCell ref="G7:I7"/>
    <mergeCell ref="H10:I10"/>
    <mergeCell ref="G1:I1"/>
    <mergeCell ref="G5:I5"/>
    <mergeCell ref="G6:I6"/>
  </mergeCells>
  <pageMargins left="0.70866141732283472" right="0.19685039370078741" top="0.39370078740157483" bottom="0.39370078740157483" header="0.31496062992125984" footer="0.31496062992125984"/>
  <pageSetup paperSize="9" scale="7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8"/>
  <sheetViews>
    <sheetView topLeftCell="A19" workbookViewId="0">
      <selection activeCell="B48" sqref="B48"/>
    </sheetView>
  </sheetViews>
  <sheetFormatPr defaultRowHeight="15"/>
  <cols>
    <col min="1" max="1" width="18.140625" style="9" customWidth="1"/>
    <col min="2" max="2" width="17.5703125" customWidth="1"/>
  </cols>
  <sheetData>
    <row r="1" spans="1:2">
      <c r="A1" s="9" t="s">
        <v>27</v>
      </c>
      <c r="B1" t="e">
        <f>SUM(B2:B7)</f>
        <v>#REF!</v>
      </c>
    </row>
    <row r="2" spans="1:2">
      <c r="A2" s="9" t="s">
        <v>28</v>
      </c>
      <c r="B2">
        <f>Лист1!G13</f>
        <v>7</v>
      </c>
    </row>
    <row r="3" spans="1:2">
      <c r="A3" s="9" t="s">
        <v>29</v>
      </c>
      <c r="B3">
        <f>Лист1!G16</f>
        <v>538.33000000000004</v>
      </c>
    </row>
    <row r="4" spans="1:2" s="1" customFormat="1">
      <c r="A4" s="9" t="s">
        <v>59</v>
      </c>
      <c r="B4" s="1" t="e">
        <f>Лист1!#REF!</f>
        <v>#REF!</v>
      </c>
    </row>
    <row r="5" spans="1:2">
      <c r="A5" s="9" t="s">
        <v>30</v>
      </c>
      <c r="B5" t="e">
        <f>Лист1!#REF!</f>
        <v>#REF!</v>
      </c>
    </row>
    <row r="6" spans="1:2" s="1" customFormat="1">
      <c r="A6" s="9" t="s">
        <v>64</v>
      </c>
      <c r="B6" s="1">
        <f>Лист1!G19</f>
        <v>84.03</v>
      </c>
    </row>
    <row r="7" spans="1:2">
      <c r="A7" s="9" t="s">
        <v>31</v>
      </c>
      <c r="B7" t="e">
        <f>Лист1!G24+Лист1!#REF!+Лист1!#REF!+Лист1!#REF!</f>
        <v>#REF!</v>
      </c>
    </row>
    <row r="8" spans="1:2">
      <c r="A8" s="9" t="s">
        <v>32</v>
      </c>
      <c r="B8" t="e">
        <f>SUM(B9)</f>
        <v>#REF!</v>
      </c>
    </row>
    <row r="9" spans="1:2">
      <c r="A9" s="9" t="s">
        <v>33</v>
      </c>
      <c r="B9" t="e">
        <f>Лист1!#REF!</f>
        <v>#REF!</v>
      </c>
    </row>
    <row r="10" spans="1:2" s="1" customFormat="1">
      <c r="A10" s="9" t="s">
        <v>36</v>
      </c>
      <c r="B10" s="1" t="e">
        <f>SUM(B11:B13)</f>
        <v>#REF!</v>
      </c>
    </row>
    <row r="11" spans="1:2">
      <c r="A11" s="9" t="s">
        <v>34</v>
      </c>
      <c r="B11" t="e">
        <f>Лист1!#REF!</f>
        <v>#REF!</v>
      </c>
    </row>
    <row r="12" spans="1:2" s="1" customFormat="1">
      <c r="A12" s="9" t="s">
        <v>60</v>
      </c>
      <c r="B12" s="1" t="e">
        <f>Лист1!#REF!</f>
        <v>#REF!</v>
      </c>
    </row>
    <row r="13" spans="1:2">
      <c r="A13" s="9" t="s">
        <v>35</v>
      </c>
      <c r="B13" t="e">
        <f>Лист1!#REF!</f>
        <v>#REF!</v>
      </c>
    </row>
    <row r="14" spans="1:2">
      <c r="A14" s="9" t="s">
        <v>37</v>
      </c>
      <c r="B14" t="e">
        <f>SUM(B15:B19)</f>
        <v>#REF!</v>
      </c>
    </row>
    <row r="15" spans="1:2">
      <c r="A15" s="9" t="s">
        <v>38</v>
      </c>
      <c r="B15" t="e">
        <f>Лист1!#REF!</f>
        <v>#REF!</v>
      </c>
    </row>
    <row r="16" spans="1:2" s="1" customFormat="1">
      <c r="A16" s="9" t="s">
        <v>73</v>
      </c>
    </row>
    <row r="17" spans="1:2" s="1" customFormat="1">
      <c r="A17" s="9" t="s">
        <v>72</v>
      </c>
      <c r="B17" s="1" t="e">
        <f>Лист1!#REF!</f>
        <v>#REF!</v>
      </c>
    </row>
    <row r="18" spans="1:2">
      <c r="A18" s="9" t="s">
        <v>39</v>
      </c>
      <c r="B18" t="e">
        <f>Лист1!#REF!</f>
        <v>#REF!</v>
      </c>
    </row>
    <row r="19" spans="1:2">
      <c r="A19" s="9" t="s">
        <v>40</v>
      </c>
      <c r="B19" t="e">
        <f>Лист1!G33+Лист1!#REF!</f>
        <v>#REF!</v>
      </c>
    </row>
    <row r="20" spans="1:2" s="1" customFormat="1">
      <c r="A20" s="9" t="s">
        <v>62</v>
      </c>
      <c r="B20" s="1" t="e">
        <f>SUM(B21:B24)</f>
        <v>#REF!</v>
      </c>
    </row>
    <row r="21" spans="1:2" s="1" customFormat="1">
      <c r="A21" s="9" t="s">
        <v>67</v>
      </c>
    </row>
    <row r="22" spans="1:2" s="1" customFormat="1">
      <c r="A22" s="9" t="s">
        <v>66</v>
      </c>
      <c r="B22" s="1" t="e">
        <f>Лист1!#REF!</f>
        <v>#REF!</v>
      </c>
    </row>
    <row r="23" spans="1:2" s="1" customFormat="1">
      <c r="A23" s="9" t="s">
        <v>68</v>
      </c>
      <c r="B23" s="1" t="e">
        <f>Лист1!#REF!+Лист1!G37</f>
        <v>#REF!</v>
      </c>
    </row>
    <row r="24" spans="1:2" s="1" customFormat="1">
      <c r="A24" s="9" t="s">
        <v>63</v>
      </c>
      <c r="B24" s="1" t="e">
        <f>Лист1!#REF!+Лист1!#REF!</f>
        <v>#REF!</v>
      </c>
    </row>
    <row r="25" spans="1:2">
      <c r="A25" s="9" t="s">
        <v>41</v>
      </c>
      <c r="B25" t="e">
        <f>SUM(B26:B29)</f>
        <v>#REF!</v>
      </c>
    </row>
    <row r="26" spans="1:2">
      <c r="A26" s="9" t="s">
        <v>42</v>
      </c>
      <c r="B26" t="e">
        <f>Лист1!#REF!</f>
        <v>#REF!</v>
      </c>
    </row>
    <row r="27" spans="1:2">
      <c r="A27" s="9" t="s">
        <v>43</v>
      </c>
      <c r="B27" t="e">
        <f>Лист1!#REF!+Лист1!#REF!</f>
        <v>#REF!</v>
      </c>
    </row>
    <row r="28" spans="1:2">
      <c r="A28" s="9" t="s">
        <v>44</v>
      </c>
      <c r="B28" t="e">
        <f>Лист1!#REF!+Лист1!#REF!</f>
        <v>#REF!</v>
      </c>
    </row>
    <row r="29" spans="1:2">
      <c r="A29" s="9" t="s">
        <v>45</v>
      </c>
      <c r="B29" t="e">
        <f>Лист1!#REF!</f>
        <v>#REF!</v>
      </c>
    </row>
    <row r="30" spans="1:2">
      <c r="A30" s="9" t="s">
        <v>46</v>
      </c>
      <c r="B30" t="e">
        <f>SUM(B31:B32)</f>
        <v>#REF!</v>
      </c>
    </row>
    <row r="31" spans="1:2">
      <c r="A31" s="9" t="s">
        <v>47</v>
      </c>
      <c r="B31" t="e">
        <f>Лист1!#REF!+Лист1!G40</f>
        <v>#REF!</v>
      </c>
    </row>
    <row r="32" spans="1:2">
      <c r="A32" s="9" t="s">
        <v>48</v>
      </c>
      <c r="B32" t="e">
        <f>Лист1!#REF!</f>
        <v>#REF!</v>
      </c>
    </row>
    <row r="33" spans="1:2">
      <c r="A33" s="9" t="s">
        <v>49</v>
      </c>
      <c r="B33" t="e">
        <f>SUM(B34:B38)</f>
        <v>#REF!</v>
      </c>
    </row>
    <row r="34" spans="1:2">
      <c r="A34" s="9" t="s">
        <v>50</v>
      </c>
      <c r="B34" t="e">
        <f>Лист1!#REF!</f>
        <v>#REF!</v>
      </c>
    </row>
    <row r="35" spans="1:2" s="1" customFormat="1">
      <c r="A35" s="9" t="s">
        <v>69</v>
      </c>
    </row>
    <row r="36" spans="1:2">
      <c r="A36" s="9" t="s">
        <v>51</v>
      </c>
      <c r="B36" t="e">
        <f>Лист1!#REF!+Лист1!#REF!+Лист1!#REF!</f>
        <v>#REF!</v>
      </c>
    </row>
    <row r="37" spans="1:2">
      <c r="A37" s="9" t="s">
        <v>52</v>
      </c>
      <c r="B37" t="e">
        <f>Лист1!#REF!</f>
        <v>#REF!</v>
      </c>
    </row>
    <row r="38" spans="1:2" s="1" customFormat="1">
      <c r="A38" s="9" t="s">
        <v>70</v>
      </c>
      <c r="B38" s="1" t="e">
        <f>Лист1!#REF!</f>
        <v>#REF!</v>
      </c>
    </row>
    <row r="39" spans="1:2">
      <c r="A39" s="9" t="s">
        <v>53</v>
      </c>
      <c r="B39" t="e">
        <f>SUM(B40:B41)</f>
        <v>#REF!</v>
      </c>
    </row>
    <row r="40" spans="1:2" s="1" customFormat="1">
      <c r="A40" s="9" t="s">
        <v>65</v>
      </c>
      <c r="B40" s="1" t="e">
        <f>Лист1!#REF!</f>
        <v>#REF!</v>
      </c>
    </row>
    <row r="41" spans="1:2">
      <c r="A41" s="9" t="s">
        <v>54</v>
      </c>
      <c r="B41" t="e">
        <f>Лист1!#REF!</f>
        <v>#REF!</v>
      </c>
    </row>
    <row r="42" spans="1:2" s="1" customFormat="1">
      <c r="A42" s="9" t="s">
        <v>74</v>
      </c>
      <c r="B42" s="1" t="e">
        <f>SUM(B43)</f>
        <v>#REF!</v>
      </c>
    </row>
    <row r="43" spans="1:2" s="1" customFormat="1">
      <c r="A43" s="9" t="s">
        <v>75</v>
      </c>
      <c r="B43" s="1" t="e">
        <f>Лист1!#REF!</f>
        <v>#REF!</v>
      </c>
    </row>
    <row r="44" spans="1:2">
      <c r="A44" s="9" t="s">
        <v>55</v>
      </c>
      <c r="B44" t="e">
        <f>SUM(B45:B46)</f>
        <v>#REF!</v>
      </c>
    </row>
    <row r="45" spans="1:2">
      <c r="A45" s="9" t="s">
        <v>56</v>
      </c>
      <c r="B45" t="e">
        <f>Лист1!#REF!</f>
        <v>#REF!</v>
      </c>
    </row>
    <row r="46" spans="1:2">
      <c r="A46" s="9" t="s">
        <v>57</v>
      </c>
      <c r="B46" t="e">
        <f>Лист1!#REF!</f>
        <v>#REF!</v>
      </c>
    </row>
    <row r="47" spans="1:2">
      <c r="A47" s="11" t="s">
        <v>58</v>
      </c>
      <c r="B47" s="13" t="e">
        <f>SUM(B1,B8,B10,B14,B20,B25,B30,B33,B39,B42,B44)</f>
        <v>#REF!</v>
      </c>
    </row>
    <row r="48" spans="1:2">
      <c r="B48" s="12" t="e">
        <f>B47-Лист1!G43</f>
        <v>#REF!</v>
      </c>
    </row>
  </sheetData>
  <customSheetViews>
    <customSheetView guid="{2A40CDBF-44A6-43CD-A506-F512BA6675FF}" topLeftCell="A13">
      <selection activeCell="F10" sqref="F1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2A40CDBF-44A6-43CD-A506-F512BA6675F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администрация</cp:lastModifiedBy>
  <cp:lastPrinted>2025-05-12T12:29:59Z</cp:lastPrinted>
  <dcterms:created xsi:type="dcterms:W3CDTF">2012-10-23T11:30:22Z</dcterms:created>
  <dcterms:modified xsi:type="dcterms:W3CDTF">2025-05-12T12:30:25Z</dcterms:modified>
</cp:coreProperties>
</file>