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15480" windowHeight="11580" activeTab="2"/>
  </bookViews>
  <sheets>
    <sheet name="Лист1" sheetId="1" r:id="rId1"/>
    <sheet name="Лист2" sheetId="2" r:id="rId2"/>
    <sheet name="Лист3" sheetId="3" r:id="rId3"/>
  </sheets>
  <definedNames>
    <definedName name="Z_2A40CDBF_44A6_43CD_A506_F512BA6675FF_.wvu.PrintArea" localSheetId="0" hidden="1">Лист1!#REF!</definedName>
    <definedName name="Z_2A40CDBF_44A6_43CD_A506_F512BA6675FF_.wvu.Rows" localSheetId="0" hidden="1">Лист1!#REF!,Лист1!#REF!,Лист1!#REF!,Лист1!#REF!,Лист1!#REF!,Лист1!#REF!,Лист1!#REF!,Лист1!#REF!,Лист1!#REF!,Лист1!#REF!,Лист1!#REF!</definedName>
    <definedName name="_xlnm.Print_Area" localSheetId="0">Лист1!#REF!</definedName>
  </definedNames>
  <calcPr calcId="125725"/>
  <customWorkbookViews>
    <customWorkbookView name="Денисов - Личное представление" guid="{2A40CDBF-44A6-43CD-A506-F512BA6675FF}" mergeInterval="0" personalView="1" maximized="1" xWindow="1" yWindow="1" windowWidth="1020" windowHeight="672" activeSheetId="1"/>
  </customWorkbookViews>
</workbook>
</file>

<file path=xl/calcChain.xml><?xml version="1.0" encoding="utf-8"?>
<calcChain xmlns="http://schemas.openxmlformats.org/spreadsheetml/2006/main">
  <c r="E16" i="3"/>
  <c r="E17"/>
  <c r="D13"/>
  <c r="D14" l="1"/>
  <c r="C14"/>
  <c r="D44" l="1"/>
  <c r="D43" s="1"/>
  <c r="C44"/>
  <c r="C43" s="1"/>
  <c r="E29" l="1"/>
  <c r="D57"/>
  <c r="C57"/>
  <c r="D55"/>
  <c r="C55"/>
  <c r="D52"/>
  <c r="C52"/>
  <c r="E51"/>
  <c r="D50"/>
  <c r="C50"/>
  <c r="E48"/>
  <c r="D47"/>
  <c r="D46" s="1"/>
  <c r="C47"/>
  <c r="C46" s="1"/>
  <c r="D39"/>
  <c r="C39"/>
  <c r="E38"/>
  <c r="D37"/>
  <c r="C37"/>
  <c r="D35"/>
  <c r="C35"/>
  <c r="D32"/>
  <c r="D31" s="1"/>
  <c r="D30" s="1"/>
  <c r="C32"/>
  <c r="C31" s="1"/>
  <c r="C30" s="1"/>
  <c r="D28"/>
  <c r="D27" s="1"/>
  <c r="D26" s="1"/>
  <c r="C28"/>
  <c r="C27" s="1"/>
  <c r="C26" s="1"/>
  <c r="D24"/>
  <c r="C24"/>
  <c r="D22"/>
  <c r="C22"/>
  <c r="D19"/>
  <c r="C19"/>
  <c r="C54" l="1"/>
  <c r="E55"/>
  <c r="C49"/>
  <c r="E50"/>
  <c r="D34"/>
  <c r="E37"/>
  <c r="D21"/>
  <c r="D49"/>
  <c r="D54"/>
  <c r="C34"/>
  <c r="C21"/>
  <c r="C18" s="1"/>
  <c r="E47"/>
  <c r="E46"/>
  <c r="D18"/>
  <c r="E57"/>
  <c r="E58"/>
  <c r="E56"/>
  <c r="E53"/>
  <c r="E52"/>
  <c r="E45"/>
  <c r="E44"/>
  <c r="E43"/>
  <c r="E40"/>
  <c r="E39"/>
  <c r="E26"/>
  <c r="E24"/>
  <c r="E25"/>
  <c r="E27"/>
  <c r="E28"/>
  <c r="E19"/>
  <c r="E20"/>
  <c r="E22"/>
  <c r="E23"/>
  <c r="E15"/>
  <c r="E14"/>
  <c r="E54" l="1"/>
  <c r="C42"/>
  <c r="C41" s="1"/>
  <c r="D42"/>
  <c r="D41" s="1"/>
  <c r="D59" s="1"/>
  <c r="E49"/>
  <c r="E34"/>
  <c r="E21"/>
  <c r="B43" i="2"/>
  <c r="B42" s="1"/>
  <c r="B17"/>
  <c r="E41" i="3" l="1"/>
  <c r="E42"/>
  <c r="C13"/>
  <c r="E18"/>
  <c r="B23" i="2"/>
  <c r="C59" i="3" l="1"/>
  <c r="E59" s="1"/>
  <c r="E13"/>
  <c r="B38" i="2"/>
  <c r="B29"/>
  <c r="B22"/>
  <c r="B37" l="1"/>
  <c r="B32"/>
  <c r="B6" l="1"/>
  <c r="B40"/>
  <c r="B24"/>
  <c r="B20" s="1"/>
  <c r="B26"/>
  <c r="B27" l="1"/>
  <c r="B41" l="1"/>
  <c r="B31" l="1"/>
  <c r="B30" s="1"/>
  <c r="B19"/>
  <c r="B39"/>
  <c r="B13"/>
  <c r="B5" l="1"/>
  <c r="B34"/>
  <c r="B12"/>
  <c r="B11"/>
  <c r="B18"/>
  <c r="B10" l="1"/>
  <c r="B36"/>
  <c r="B33" s="1"/>
  <c r="B28"/>
  <c r="B25" s="1"/>
  <c r="B15"/>
  <c r="B14" s="1"/>
  <c r="B46"/>
  <c r="B4" l="1"/>
  <c r="B2"/>
  <c r="B3" l="1"/>
  <c r="B45"/>
  <c r="B44" s="1"/>
  <c r="B9"/>
  <c r="B8" s="1"/>
  <c r="B7"/>
  <c r="B1" l="1"/>
  <c r="B47" s="1"/>
  <c r="B48" s="1"/>
</calcChain>
</file>

<file path=xl/sharedStrings.xml><?xml version="1.0" encoding="utf-8"?>
<sst xmlns="http://schemas.openxmlformats.org/spreadsheetml/2006/main" count="153" uniqueCount="152">
  <si>
    <t>Наименование показателя</t>
  </si>
  <si>
    <t>0100</t>
  </si>
  <si>
    <t>0103</t>
  </si>
  <si>
    <t>0104</t>
  </si>
  <si>
    <t>0107</t>
  </si>
  <si>
    <t>0113</t>
  </si>
  <si>
    <t>0200</t>
  </si>
  <si>
    <t>0203</t>
  </si>
  <si>
    <t>0302</t>
  </si>
  <si>
    <t>0309</t>
  </si>
  <si>
    <t>0300</t>
  </si>
  <si>
    <t>0400</t>
  </si>
  <si>
    <t>0405</t>
  </si>
  <si>
    <t>0409</t>
  </si>
  <si>
    <t>0412</t>
  </si>
  <si>
    <t>0700</t>
  </si>
  <si>
    <t>0701</t>
  </si>
  <si>
    <t>0702</t>
  </si>
  <si>
    <t>0707</t>
  </si>
  <si>
    <t>0709</t>
  </si>
  <si>
    <t>0800</t>
  </si>
  <si>
    <t>0801</t>
  </si>
  <si>
    <t>0804</t>
  </si>
  <si>
    <t>1000</t>
  </si>
  <si>
    <t>1001</t>
  </si>
  <si>
    <t>1003</t>
  </si>
  <si>
    <t>1004</t>
  </si>
  <si>
    <t>1100</t>
  </si>
  <si>
    <t>1105</t>
  </si>
  <si>
    <t>1400</t>
  </si>
  <si>
    <t>1401</t>
  </si>
  <si>
    <t>1403</t>
  </si>
  <si>
    <t>ВСЕГО</t>
  </si>
  <si>
    <t>0106</t>
  </si>
  <si>
    <t>0304</t>
  </si>
  <si>
    <t>0500</t>
  </si>
  <si>
    <t>0505</t>
  </si>
  <si>
    <t>0111</t>
  </si>
  <si>
    <t>1102</t>
  </si>
  <si>
    <t>0502</t>
  </si>
  <si>
    <t>0501</t>
  </si>
  <si>
    <t>0503</t>
  </si>
  <si>
    <t>1002</t>
  </si>
  <si>
    <t>1006</t>
  </si>
  <si>
    <t>0408</t>
  </si>
  <si>
    <t>0406</t>
  </si>
  <si>
    <t>1200</t>
  </si>
  <si>
    <t>1202</t>
  </si>
  <si>
    <t>Лесоматюнинское сельское поселение</t>
  </si>
  <si>
    <t>Код</t>
  </si>
  <si>
    <t>Уточнен-ный план</t>
  </si>
  <si>
    <t>% исполне-ния</t>
  </si>
  <si>
    <t>1.00.00000.00.0000.000</t>
  </si>
  <si>
    <t>НАЛОГОВЫЕ И НЕНАЛОГОВЫЕ ДОХОДЫ</t>
  </si>
  <si>
    <t>1.01.02000.01.0000.110</t>
  </si>
  <si>
    <t>Налог на доходы физических лиц</t>
  </si>
  <si>
    <t>1.01.02010.01.0000.110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</si>
  <si>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</si>
  <si>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1.06.00000.00.0000.000</t>
  </si>
  <si>
    <t>НАЛОГИ НА ИМУЩЕСТВО</t>
  </si>
  <si>
    <t>1.06.01000.00.0000.110</t>
  </si>
  <si>
    <t>Налог на имущество физических лиц</t>
  </si>
  <si>
    <t>1.06.01030.10.0000.110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</si>
  <si>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</si>
  <si>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1.06.06000.00.0000.110</t>
  </si>
  <si>
    <t>Земельный налог</t>
  </si>
  <si>
    <t>1.06.06030.00.0000.110</t>
  </si>
  <si>
    <t>Земельный налог с организаций</t>
  </si>
  <si>
    <t>1.06.06033.10.0000.110</t>
  </si>
  <si>
    <t>Земельный налог с организаций, обладающих земельным участком, расположенным в границах сельских поселений</t>
  </si>
  <si>
    <t>1.06.06040.00.0000.110</t>
  </si>
  <si>
    <t>Земельный налог с физических лиц</t>
  </si>
  <si>
    <t>1.06.06043.10.0000.110</t>
  </si>
  <si>
    <t>Земельный налог с физических лиц, обладающих земельным участком, расположенным в границах сельских поселений</t>
  </si>
  <si>
    <t>1.11.00000.00.0000.000</t>
  </si>
  <si>
    <t>ДОХОДЫ ОТ ИСПОЛЬЗОВАНИЯ ИМУЩЕСТВА, НАХОДЯЩЕГОСЯ В ГОСУДАРСТВЕННОЙ И МУНИЦИПАЛЬНОЙ СОБСТВЕННОСТИ</t>
  </si>
  <si>
    <t>1.11.09000.00.0000.120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</si>
  <si>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</si>
  <si>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1.11.09040.00.0000.120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</si>
  <si>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</si>
  <si>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1.11.09045.10.0000.120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</si>
  <si>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</si>
  <si>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1.14.00000.00.0000.000</t>
  </si>
  <si>
    <t>ДОХОДЫ ОТ ПРОДАЖИ МАТЕРИАЛЬНЫХ И НЕМАТЕРИАЛЬНЫХ АКТИВОВ</t>
  </si>
  <si>
    <t>44,2 </t>
  </si>
  <si>
    <t>1.14.06000.00.0000.430</t>
  </si>
  <si>
    <t>Доходы от продажи земельных участков, находящихся в государственной и муниципальной собственности</t>
  </si>
  <si>
    <t>1.14.06020.00.0000.430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</si>
  <si>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</si>
  <si>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1.14.06025.10.0000.430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</si>
  <si>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</si>
  <si>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1.17.00000.00.0000.000</t>
  </si>
  <si>
    <t>ПРОЧИЕ НЕНАЛОГОВЫЕ ДОХОДЫ</t>
  </si>
  <si>
    <t>1.17.05000.00.0000.180</t>
  </si>
  <si>
    <t>Прочие неналоговые доходы</t>
  </si>
  <si>
    <t>1.17.05050.10.0000.180</t>
  </si>
  <si>
    <t>Прочие неналоговые доходы бюджетов сельских поселений</t>
  </si>
  <si>
    <t>1.17.14000.00.0000.150</t>
  </si>
  <si>
    <t>Средства самообложения граждан</t>
  </si>
  <si>
    <t>1.17.14030.10.0000.150</t>
  </si>
  <si>
    <t>Средства самообложения граждан, зачисляемые в бюджеты сельских поселений</t>
  </si>
  <si>
    <t>1.17.15000.00.0000.150</t>
  </si>
  <si>
    <t>Инициативные платежи</t>
  </si>
  <si>
    <t>1.17.15030.10.0000.150</t>
  </si>
  <si>
    <t>Инициативные платежи, зачисляемые в бюджеты сельских поселений</t>
  </si>
  <si>
    <t>2.00.00000.00.0000.000</t>
  </si>
  <si>
    <t>БЕЗВОЗМЕЗДНЫЕ ПОСТУПЛЕНИЯ</t>
  </si>
  <si>
    <t>2.02.00000.00.0000.000</t>
  </si>
  <si>
    <t>БЕЗВОЗМЕЗДНЫЕ ПОСТУПЛЕНИЯ ОТ ДРУГИХ БЮДЖЕТОВ БЮДЖЕТНОЙ СИСТЕМЫ РОССИЙСКОЙ ФЕДЕРАЦИИ</t>
  </si>
  <si>
    <t>2.02.10000.00.0000.150</t>
  </si>
  <si>
    <t>Дотации бюджетам бюджетной системы Российской Федерации</t>
  </si>
  <si>
    <t>2.02.16001.00.0000.150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</si>
  <si>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</si>
  <si>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2.02.16001.10.0000.150</t>
  </si>
  <si>
    <t>Дотации бюджетам сельских поселений на выравнивание бюджетной обеспеченности из бюджетов муниципальных районов</t>
  </si>
  <si>
    <t>2.02.20000.00.0000.150</t>
  </si>
  <si>
    <t>Субсидии бюджетам бюджетной системы Российской Федерации (межбюджетные субсидии)</t>
  </si>
  <si>
    <t>2.02.29999.00.0000.150</t>
  </si>
  <si>
    <t>Прочие субсидии</t>
  </si>
  <si>
    <t>2.02.29999.10.0000.150</t>
  </si>
  <si>
    <t>Прочие субсидии бюджетам сельских поселений</t>
  </si>
  <si>
    <t>2.02.30000.00.0000.150</t>
  </si>
  <si>
    <t>Субвенции бюджетам бюджетной системы Российской Федерации</t>
  </si>
  <si>
    <t>2.02.30024.00.0000.150</t>
  </si>
  <si>
    <t>Субвенции местным бюджетам на выполнение передаваемых полномочий субъектов Российской Федерации</t>
  </si>
  <si>
    <t>2.02.30024.10.0000.150</t>
  </si>
  <si>
    <t>Субвенции бюджетам сельских поселений на выполнение передаваемых полномочий субъектов Российской Федерации</t>
  </si>
  <si>
    <t>2.02.35118.00.0000.150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</si>
  <si>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</si>
  <si>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2.02.35118.10.0000.150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</si>
  <si>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</si>
  <si>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2.02.40000.00.0000.150</t>
  </si>
  <si>
    <t>Иные межбюджетные трансферты</t>
  </si>
  <si>
    <t>2.02.40014.10.0000.150</t>
  </si>
  <si>
    <t>Межбюджетные трансферты, передаваемые бюджетам сельских поселений из бюджетов 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</si>
  <si>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2.02.49999.00.0000.150</t>
  </si>
  <si>
    <t>Прочие межбюджетные трансферты, передаваемые бюджетам</t>
  </si>
  <si>
    <t>2.02.49999.10.0000.150</t>
  </si>
  <si>
    <t>Прочие межбюджетные трансферты, передаваемые бюджетам сельских поселений</t>
  </si>
  <si>
    <t>Всего доходов:</t>
  </si>
  <si>
    <t>Приложение  № 1</t>
  </si>
  <si>
    <t xml:space="preserve">муниципального образования </t>
  </si>
  <si>
    <t>тыс.руб.</t>
  </si>
  <si>
    <t>1.01.02040.01.0000.110</t>
  </si>
  <si>
    <t>Исполнение</t>
  </si>
  <si>
    <t>2.02.40014.00.0000.150</t>
  </si>
  <si>
    <t>Межбюджетные трансферты, передаваемые бюджетам  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</si>
  <si>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1.01.02030.01.0000.110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</si>
  <si>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перерасчёты, недоимка и задолженность по соответствующему платежу, в том числе по отмененному)</t>
  </si>
  <si>
    <t>Доходы бюджета муниципального образования Лесоматюнинское сельское поселение Кузоватовского района Ульяновской области за  2024 год по кодам  классификации доходов бюджета</t>
  </si>
  <si>
    <t xml:space="preserve">                             от 25.04.2025       № 3/10 </t>
  </si>
  <si>
    <t xml:space="preserve">к   решению Совета депутатов </t>
  </si>
</sst>
</file>

<file path=xl/styles.xml><?xml version="1.0" encoding="utf-8"?>
<styleSheet xmlns="http://schemas.openxmlformats.org/spreadsheetml/2006/main">
  <numFmts count="2">
    <numFmt numFmtId="164" formatCode="0.00000"/>
    <numFmt numFmtId="165" formatCode="0.0"/>
  </numFmts>
  <fonts count="5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42">
    <xf numFmtId="0" fontId="0" fillId="0" borderId="0" xfId="0"/>
    <xf numFmtId="0" fontId="0" fillId="0" borderId="0" xfId="0"/>
    <xf numFmtId="49" fontId="0" fillId="0" borderId="0" xfId="0" applyNumberFormat="1" applyAlignment="1">
      <alignment horizontal="center"/>
    </xf>
    <xf numFmtId="49" fontId="1" fillId="0" borderId="0" xfId="0" applyNumberFormat="1" applyFont="1" applyAlignment="1">
      <alignment horizontal="center"/>
    </xf>
    <xf numFmtId="0" fontId="1" fillId="0" borderId="0" xfId="0" applyFont="1"/>
    <xf numFmtId="164" fontId="1" fillId="0" borderId="0" xfId="0" applyNumberFormat="1" applyFont="1"/>
    <xf numFmtId="0" fontId="0" fillId="0" borderId="0" xfId="0" applyAlignment="1"/>
    <xf numFmtId="0" fontId="0" fillId="0" borderId="0" xfId="0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5" xfId="0" applyFont="1" applyBorder="1" applyAlignment="1">
      <alignment horizontal="right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vertical="center" wrapText="1"/>
    </xf>
    <xf numFmtId="0" fontId="3" fillId="0" borderId="5" xfId="0" applyFont="1" applyBorder="1" applyAlignment="1">
      <alignment horizontal="right" vertical="center" wrapText="1"/>
    </xf>
    <xf numFmtId="0" fontId="3" fillId="0" borderId="6" xfId="0" applyFont="1" applyBorder="1" applyAlignment="1">
      <alignment horizontal="right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vertical="center" wrapText="1"/>
    </xf>
    <xf numFmtId="0" fontId="3" fillId="0" borderId="9" xfId="0" applyFont="1" applyBorder="1" applyAlignment="1">
      <alignment horizontal="right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vertical="center" wrapText="1"/>
    </xf>
    <xf numFmtId="0" fontId="3" fillId="0" borderId="12" xfId="0" applyFont="1" applyBorder="1" applyAlignment="1">
      <alignment horizontal="right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8" xfId="0" applyFont="1" applyBorder="1" applyAlignment="1">
      <alignment vertical="center" wrapText="1"/>
    </xf>
    <xf numFmtId="0" fontId="4" fillId="0" borderId="9" xfId="0" applyFont="1" applyBorder="1" applyAlignment="1">
      <alignment horizontal="right"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 indent="5"/>
    </xf>
    <xf numFmtId="0" fontId="4" fillId="0" borderId="0" xfId="0" applyFont="1" applyAlignment="1">
      <alignment horizontal="center" vertical="center"/>
    </xf>
    <xf numFmtId="165" fontId="4" fillId="0" borderId="6" xfId="0" applyNumberFormat="1" applyFont="1" applyBorder="1" applyAlignment="1">
      <alignment horizontal="right" vertical="center" wrapText="1"/>
    </xf>
    <xf numFmtId="165" fontId="3" fillId="0" borderId="12" xfId="0" applyNumberFormat="1" applyFont="1" applyBorder="1" applyAlignment="1">
      <alignment horizontal="right" vertical="center" wrapText="1"/>
    </xf>
    <xf numFmtId="165" fontId="3" fillId="0" borderId="6" xfId="0" applyNumberFormat="1" applyFont="1" applyBorder="1" applyAlignment="1">
      <alignment horizontal="right" vertical="center" wrapText="1"/>
    </xf>
    <xf numFmtId="165" fontId="4" fillId="0" borderId="10" xfId="0" applyNumberFormat="1" applyFont="1" applyBorder="1" applyAlignment="1">
      <alignment horizontal="right"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0" fillId="0" borderId="0" xfId="0" applyAlignment="1"/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H1"/>
  <sheetViews>
    <sheetView view="pageBreakPreview" zoomScaleSheetLayoutView="100" workbookViewId="0">
      <selection sqref="A1:XFD1048576"/>
    </sheetView>
  </sheetViews>
  <sheetFormatPr defaultRowHeight="15"/>
  <cols>
    <col min="2" max="2" width="9.140625" style="1"/>
    <col min="8" max="8" width="9.140625" style="1"/>
  </cols>
  <sheetData/>
  <customSheetViews>
    <customSheetView guid="{2A40CDBF-44A6-43CD-A506-F512BA6675FF}" showPageBreaks="1" fitToPage="1" printArea="1" hiddenRows="1" topLeftCell="A470">
      <selection activeCell="G488" sqref="G488"/>
      <pageMargins left="0.70866141732283472" right="0.19685039370078741" top="0.39370078740157483" bottom="0.39370078740157483" header="0.31496062992125984" footer="0.31496062992125984"/>
      <pageSetup paperSize="9" scale="87" fitToHeight="0" orientation="portrait" r:id="rId1"/>
    </customSheetView>
  </customSheetViews>
  <pageMargins left="0.70866141732283472" right="0.19685039370078741" top="0.39370078740157483" bottom="0.39370078740157483" header="0.31496062992125984" footer="0.31496062992125984"/>
  <pageSetup paperSize="9" scale="71" fitToHeight="0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B48"/>
  <sheetViews>
    <sheetView topLeftCell="A19" workbookViewId="0">
      <selection activeCell="B48" sqref="B48"/>
    </sheetView>
  </sheetViews>
  <sheetFormatPr defaultRowHeight="15"/>
  <cols>
    <col min="1" max="1" width="18.140625" style="2" customWidth="1"/>
    <col min="2" max="2" width="17.5703125" customWidth="1"/>
  </cols>
  <sheetData>
    <row r="1" spans="1:2">
      <c r="A1" s="2" t="s">
        <v>1</v>
      </c>
      <c r="B1" t="e">
        <f>SUM(B2:B7)</f>
        <v>#REF!</v>
      </c>
    </row>
    <row r="2" spans="1:2">
      <c r="A2" s="2" t="s">
        <v>2</v>
      </c>
      <c r="B2" t="e">
        <f>Лист1!#REF!</f>
        <v>#REF!</v>
      </c>
    </row>
    <row r="3" spans="1:2">
      <c r="A3" s="2" t="s">
        <v>3</v>
      </c>
      <c r="B3" t="e">
        <f>Лист1!#REF!</f>
        <v>#REF!</v>
      </c>
    </row>
    <row r="4" spans="1:2" s="1" customFormat="1">
      <c r="A4" s="2" t="s">
        <v>33</v>
      </c>
      <c r="B4" s="1" t="e">
        <f>Лист1!#REF!</f>
        <v>#REF!</v>
      </c>
    </row>
    <row r="5" spans="1:2">
      <c r="A5" s="2" t="s">
        <v>4</v>
      </c>
      <c r="B5" t="e">
        <f>Лист1!#REF!</f>
        <v>#REF!</v>
      </c>
    </row>
    <row r="6" spans="1:2" s="1" customFormat="1">
      <c r="A6" s="2" t="s">
        <v>37</v>
      </c>
      <c r="B6" s="1" t="e">
        <f>Лист1!#REF!</f>
        <v>#REF!</v>
      </c>
    </row>
    <row r="7" spans="1:2">
      <c r="A7" s="2" t="s">
        <v>5</v>
      </c>
      <c r="B7" t="e">
        <f>Лист1!#REF!+Лист1!#REF!+Лист1!#REF!+Лист1!#REF!</f>
        <v>#REF!</v>
      </c>
    </row>
    <row r="8" spans="1:2">
      <c r="A8" s="2" t="s">
        <v>6</v>
      </c>
      <c r="B8" t="e">
        <f>SUM(B9)</f>
        <v>#REF!</v>
      </c>
    </row>
    <row r="9" spans="1:2">
      <c r="A9" s="2" t="s">
        <v>7</v>
      </c>
      <c r="B9" t="e">
        <f>Лист1!#REF!</f>
        <v>#REF!</v>
      </c>
    </row>
    <row r="10" spans="1:2" s="1" customFormat="1">
      <c r="A10" s="2" t="s">
        <v>10</v>
      </c>
      <c r="B10" s="1" t="e">
        <f>SUM(B11:B13)</f>
        <v>#REF!</v>
      </c>
    </row>
    <row r="11" spans="1:2">
      <c r="A11" s="2" t="s">
        <v>8</v>
      </c>
      <c r="B11" t="e">
        <f>Лист1!#REF!</f>
        <v>#REF!</v>
      </c>
    </row>
    <row r="12" spans="1:2" s="1" customFormat="1">
      <c r="A12" s="2" t="s">
        <v>34</v>
      </c>
      <c r="B12" s="1" t="e">
        <f>Лист1!#REF!</f>
        <v>#REF!</v>
      </c>
    </row>
    <row r="13" spans="1:2">
      <c r="A13" s="2" t="s">
        <v>9</v>
      </c>
      <c r="B13" t="e">
        <f>Лист1!#REF!</f>
        <v>#REF!</v>
      </c>
    </row>
    <row r="14" spans="1:2">
      <c r="A14" s="2" t="s">
        <v>11</v>
      </c>
      <c r="B14" t="e">
        <f>SUM(B15:B19)</f>
        <v>#REF!</v>
      </c>
    </row>
    <row r="15" spans="1:2">
      <c r="A15" s="2" t="s">
        <v>12</v>
      </c>
      <c r="B15" t="e">
        <f>Лист1!#REF!</f>
        <v>#REF!</v>
      </c>
    </row>
    <row r="16" spans="1:2" s="1" customFormat="1">
      <c r="A16" s="2" t="s">
        <v>45</v>
      </c>
    </row>
    <row r="17" spans="1:2" s="1" customFormat="1">
      <c r="A17" s="2" t="s">
        <v>44</v>
      </c>
      <c r="B17" s="1" t="e">
        <f>Лист1!#REF!</f>
        <v>#REF!</v>
      </c>
    </row>
    <row r="18" spans="1:2">
      <c r="A18" s="2" t="s">
        <v>13</v>
      </c>
      <c r="B18" t="e">
        <f>Лист1!#REF!</f>
        <v>#REF!</v>
      </c>
    </row>
    <row r="19" spans="1:2">
      <c r="A19" s="2" t="s">
        <v>14</v>
      </c>
      <c r="B19" t="e">
        <f>Лист1!#REF!+Лист1!#REF!</f>
        <v>#REF!</v>
      </c>
    </row>
    <row r="20" spans="1:2" s="1" customFormat="1">
      <c r="A20" s="2" t="s">
        <v>35</v>
      </c>
      <c r="B20" s="1" t="e">
        <f>SUM(B21:B24)</f>
        <v>#REF!</v>
      </c>
    </row>
    <row r="21" spans="1:2" s="1" customFormat="1">
      <c r="A21" s="2" t="s">
        <v>40</v>
      </c>
    </row>
    <row r="22" spans="1:2" s="1" customFormat="1">
      <c r="A22" s="2" t="s">
        <v>39</v>
      </c>
      <c r="B22" s="1" t="e">
        <f>Лист1!#REF!</f>
        <v>#REF!</v>
      </c>
    </row>
    <row r="23" spans="1:2" s="1" customFormat="1">
      <c r="A23" s="2" t="s">
        <v>41</v>
      </c>
      <c r="B23" s="1" t="e">
        <f>Лист1!#REF!+Лист1!#REF!</f>
        <v>#REF!</v>
      </c>
    </row>
    <row r="24" spans="1:2" s="1" customFormat="1">
      <c r="A24" s="2" t="s">
        <v>36</v>
      </c>
      <c r="B24" s="1" t="e">
        <f>Лист1!#REF!+Лист1!#REF!</f>
        <v>#REF!</v>
      </c>
    </row>
    <row r="25" spans="1:2">
      <c r="A25" s="2" t="s">
        <v>15</v>
      </c>
      <c r="B25" t="e">
        <f>SUM(B26:B29)</f>
        <v>#REF!</v>
      </c>
    </row>
    <row r="26" spans="1:2">
      <c r="A26" s="2" t="s">
        <v>16</v>
      </c>
      <c r="B26" t="e">
        <f>Лист1!#REF!</f>
        <v>#REF!</v>
      </c>
    </row>
    <row r="27" spans="1:2">
      <c r="A27" s="2" t="s">
        <v>17</v>
      </c>
      <c r="B27" t="e">
        <f>Лист1!#REF!+Лист1!#REF!</f>
        <v>#REF!</v>
      </c>
    </row>
    <row r="28" spans="1:2">
      <c r="A28" s="2" t="s">
        <v>18</v>
      </c>
      <c r="B28" t="e">
        <f>Лист1!#REF!+Лист1!#REF!</f>
        <v>#REF!</v>
      </c>
    </row>
    <row r="29" spans="1:2">
      <c r="A29" s="2" t="s">
        <v>19</v>
      </c>
      <c r="B29" t="e">
        <f>Лист1!#REF!</f>
        <v>#REF!</v>
      </c>
    </row>
    <row r="30" spans="1:2">
      <c r="A30" s="2" t="s">
        <v>20</v>
      </c>
      <c r="B30" t="e">
        <f>SUM(B31:B32)</f>
        <v>#REF!</v>
      </c>
    </row>
    <row r="31" spans="1:2">
      <c r="A31" s="2" t="s">
        <v>21</v>
      </c>
      <c r="B31" t="e">
        <f>Лист1!#REF!+Лист1!#REF!</f>
        <v>#REF!</v>
      </c>
    </row>
    <row r="32" spans="1:2">
      <c r="A32" s="2" t="s">
        <v>22</v>
      </c>
      <c r="B32" t="e">
        <f>Лист1!#REF!</f>
        <v>#REF!</v>
      </c>
    </row>
    <row r="33" spans="1:2">
      <c r="A33" s="2" t="s">
        <v>23</v>
      </c>
      <c r="B33" t="e">
        <f>SUM(B34:B38)</f>
        <v>#REF!</v>
      </c>
    </row>
    <row r="34" spans="1:2">
      <c r="A34" s="2" t="s">
        <v>24</v>
      </c>
      <c r="B34" t="e">
        <f>Лист1!#REF!</f>
        <v>#REF!</v>
      </c>
    </row>
    <row r="35" spans="1:2" s="1" customFormat="1">
      <c r="A35" s="2" t="s">
        <v>42</v>
      </c>
    </row>
    <row r="36" spans="1:2">
      <c r="A36" s="2" t="s">
        <v>25</v>
      </c>
      <c r="B36" t="e">
        <f>Лист1!#REF!+Лист1!#REF!+Лист1!#REF!</f>
        <v>#REF!</v>
      </c>
    </row>
    <row r="37" spans="1:2">
      <c r="A37" s="2" t="s">
        <v>26</v>
      </c>
      <c r="B37" t="e">
        <f>Лист1!#REF!</f>
        <v>#REF!</v>
      </c>
    </row>
    <row r="38" spans="1:2" s="1" customFormat="1">
      <c r="A38" s="2" t="s">
        <v>43</v>
      </c>
      <c r="B38" s="1" t="e">
        <f>Лист1!#REF!</f>
        <v>#REF!</v>
      </c>
    </row>
    <row r="39" spans="1:2">
      <c r="A39" s="2" t="s">
        <v>27</v>
      </c>
      <c r="B39" t="e">
        <f>SUM(B40:B41)</f>
        <v>#REF!</v>
      </c>
    </row>
    <row r="40" spans="1:2" s="1" customFormat="1">
      <c r="A40" s="2" t="s">
        <v>38</v>
      </c>
      <c r="B40" s="1" t="e">
        <f>Лист1!#REF!</f>
        <v>#REF!</v>
      </c>
    </row>
    <row r="41" spans="1:2">
      <c r="A41" s="2" t="s">
        <v>28</v>
      </c>
      <c r="B41" t="e">
        <f>Лист1!#REF!</f>
        <v>#REF!</v>
      </c>
    </row>
    <row r="42" spans="1:2" s="1" customFormat="1">
      <c r="A42" s="2" t="s">
        <v>46</v>
      </c>
      <c r="B42" s="1" t="e">
        <f>SUM(B43)</f>
        <v>#REF!</v>
      </c>
    </row>
    <row r="43" spans="1:2" s="1" customFormat="1">
      <c r="A43" s="2" t="s">
        <v>47</v>
      </c>
      <c r="B43" s="1" t="e">
        <f>Лист1!#REF!</f>
        <v>#REF!</v>
      </c>
    </row>
    <row r="44" spans="1:2">
      <c r="A44" s="2" t="s">
        <v>29</v>
      </c>
      <c r="B44" t="e">
        <f>SUM(B45:B46)</f>
        <v>#REF!</v>
      </c>
    </row>
    <row r="45" spans="1:2">
      <c r="A45" s="2" t="s">
        <v>30</v>
      </c>
      <c r="B45" t="e">
        <f>Лист1!#REF!</f>
        <v>#REF!</v>
      </c>
    </row>
    <row r="46" spans="1:2">
      <c r="A46" s="2" t="s">
        <v>31</v>
      </c>
      <c r="B46" t="e">
        <f>Лист1!#REF!</f>
        <v>#REF!</v>
      </c>
    </row>
    <row r="47" spans="1:2">
      <c r="A47" s="3" t="s">
        <v>32</v>
      </c>
      <c r="B47" s="5" t="e">
        <f>SUM(B1,B8,B10,B14,B20,B25,B30,B33,B39,B42,B44)</f>
        <v>#REF!</v>
      </c>
    </row>
    <row r="48" spans="1:2">
      <c r="B48" s="4" t="e">
        <f>B47-Лист1!#REF!</f>
        <v>#REF!</v>
      </c>
    </row>
  </sheetData>
  <customSheetViews>
    <customSheetView guid="{2A40CDBF-44A6-43CD-A506-F512BA6675FF}" topLeftCell="A13">
      <selection activeCell="F10" sqref="F10"/>
      <pageMargins left="0.7" right="0.7" top="0.75" bottom="0.75" header="0.3" footer="0.3"/>
      <pageSetup paperSize="9" orientation="portrait" r:id="rId1"/>
    </customSheetView>
  </customSheetViews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E60"/>
  <sheetViews>
    <sheetView tabSelected="1" workbookViewId="0">
      <selection activeCell="E4" sqref="E4"/>
    </sheetView>
  </sheetViews>
  <sheetFormatPr defaultRowHeight="15"/>
  <cols>
    <col min="1" max="1" width="36.42578125" customWidth="1"/>
    <col min="2" max="2" width="36.140625" customWidth="1"/>
    <col min="3" max="3" width="14.7109375" customWidth="1"/>
    <col min="4" max="4" width="14.42578125" customWidth="1"/>
    <col min="5" max="5" width="10.85546875" customWidth="1"/>
    <col min="22" max="22" width="8.5703125" customWidth="1"/>
  </cols>
  <sheetData>
    <row r="1" spans="1:5" ht="15.75">
      <c r="B1" s="32" t="s">
        <v>140</v>
      </c>
      <c r="C1" s="6"/>
      <c r="D1" s="6"/>
      <c r="E1" s="6"/>
    </row>
    <row r="2" spans="1:5" ht="15.75">
      <c r="B2" s="32" t="s">
        <v>151</v>
      </c>
      <c r="C2" s="6"/>
      <c r="D2" s="6"/>
      <c r="E2" s="6"/>
    </row>
    <row r="3" spans="1:5" ht="15.75">
      <c r="B3" s="32" t="s">
        <v>141</v>
      </c>
      <c r="C3" s="6"/>
      <c r="D3" s="6"/>
      <c r="E3" s="6"/>
    </row>
    <row r="4" spans="1:5" ht="15.75">
      <c r="B4" s="32" t="s">
        <v>48</v>
      </c>
      <c r="C4" s="6"/>
      <c r="D4" s="6"/>
      <c r="E4" s="6"/>
    </row>
    <row r="5" spans="1:5" ht="15.75">
      <c r="B5" s="40" t="s">
        <v>150</v>
      </c>
      <c r="C5" s="41"/>
      <c r="D5" s="6"/>
      <c r="E5" s="6"/>
    </row>
    <row r="6" spans="1:5" ht="15.75">
      <c r="B6" s="33"/>
    </row>
    <row r="7" spans="1:5" s="7" customFormat="1" ht="16.5" customHeight="1">
      <c r="A7" s="33"/>
    </row>
    <row r="8" spans="1:5" s="38" customFormat="1" ht="30" customHeight="1">
      <c r="A8" s="39" t="s">
        <v>149</v>
      </c>
      <c r="B8" s="39"/>
      <c r="C8" s="39"/>
      <c r="D8" s="39"/>
      <c r="E8" s="39"/>
    </row>
    <row r="9" spans="1:5">
      <c r="A9" s="6"/>
      <c r="B9" s="6"/>
      <c r="C9" s="6"/>
      <c r="D9" s="6"/>
      <c r="E9" s="6"/>
    </row>
    <row r="10" spans="1:5" ht="15.75" thickBot="1">
      <c r="D10" t="s">
        <v>142</v>
      </c>
    </row>
    <row r="11" spans="1:5" ht="48" thickBot="1">
      <c r="A11" s="8" t="s">
        <v>49</v>
      </c>
      <c r="B11" s="8" t="s">
        <v>0</v>
      </c>
      <c r="C11" s="9" t="s">
        <v>50</v>
      </c>
      <c r="D11" s="10" t="s">
        <v>144</v>
      </c>
      <c r="E11" s="10" t="s">
        <v>51</v>
      </c>
    </row>
    <row r="12" spans="1:5" ht="16.5" thickBot="1">
      <c r="A12" s="11">
        <v>1</v>
      </c>
      <c r="B12" s="11">
        <v>2</v>
      </c>
      <c r="C12" s="12">
        <v>3</v>
      </c>
      <c r="D12" s="13">
        <v>4</v>
      </c>
      <c r="E12" s="13">
        <v>5</v>
      </c>
    </row>
    <row r="13" spans="1:5" ht="57.75" customHeight="1" thickBot="1">
      <c r="A13" s="8" t="s">
        <v>52</v>
      </c>
      <c r="B13" s="14" t="s">
        <v>53</v>
      </c>
      <c r="C13" s="15">
        <f>C14+C18+C26+C30+C34</f>
        <v>1385.9602200000002</v>
      </c>
      <c r="D13" s="15">
        <f>D14+D18+D26+D30+D34</f>
        <v>1298.0559999999998</v>
      </c>
      <c r="E13" s="34">
        <f>D13/C13*100</f>
        <v>93.657522147352807</v>
      </c>
    </row>
    <row r="14" spans="1:5" ht="39" customHeight="1" thickBot="1">
      <c r="A14" s="16" t="s">
        <v>54</v>
      </c>
      <c r="B14" s="17" t="s">
        <v>55</v>
      </c>
      <c r="C14" s="15">
        <f>C15+C16+C17</f>
        <v>538.20000000000005</v>
      </c>
      <c r="D14" s="15">
        <f>D15+D16+D17</f>
        <v>572.69237999999996</v>
      </c>
      <c r="E14" s="34">
        <f t="shared" ref="E14:E29" si="0">D14/C14*100</f>
        <v>106.40884057971012</v>
      </c>
    </row>
    <row r="15" spans="1:5" ht="156.75" customHeight="1" thickBot="1">
      <c r="A15" s="18" t="s">
        <v>56</v>
      </c>
      <c r="B15" s="19" t="s">
        <v>57</v>
      </c>
      <c r="C15" s="20">
        <v>529.5</v>
      </c>
      <c r="D15" s="21">
        <v>563.87888999999996</v>
      </c>
      <c r="E15" s="34">
        <f t="shared" si="0"/>
        <v>106.49270821529744</v>
      </c>
    </row>
    <row r="16" spans="1:5" s="1" customFormat="1" ht="156.75" customHeight="1" thickBot="1">
      <c r="A16" s="18" t="s">
        <v>147</v>
      </c>
      <c r="B16" s="19" t="s">
        <v>148</v>
      </c>
      <c r="C16" s="20">
        <v>6</v>
      </c>
      <c r="D16" s="21">
        <v>6.0484900000000001</v>
      </c>
      <c r="E16" s="34">
        <f t="shared" si="0"/>
        <v>100.80816666666668</v>
      </c>
    </row>
    <row r="17" spans="1:5" s="1" customFormat="1" ht="156.75" customHeight="1" thickBot="1">
      <c r="A17" s="18" t="s">
        <v>143</v>
      </c>
      <c r="B17" s="19" t="s">
        <v>57</v>
      </c>
      <c r="C17" s="20">
        <v>2.7</v>
      </c>
      <c r="D17" s="21">
        <v>2.7650000000000001</v>
      </c>
      <c r="E17" s="34">
        <f t="shared" si="0"/>
        <v>102.40740740740742</v>
      </c>
    </row>
    <row r="18" spans="1:5" ht="43.5" customHeight="1" thickBot="1">
      <c r="A18" s="16" t="s">
        <v>58</v>
      </c>
      <c r="B18" s="17" t="s">
        <v>59</v>
      </c>
      <c r="C18" s="15">
        <f>C19+C21</f>
        <v>483.5</v>
      </c>
      <c r="D18" s="15">
        <f>D19+D21</f>
        <v>486.49108000000001</v>
      </c>
      <c r="E18" s="34">
        <f t="shared" si="0"/>
        <v>100.61863081695968</v>
      </c>
    </row>
    <row r="19" spans="1:5" ht="39" customHeight="1" thickBot="1">
      <c r="A19" s="18" t="s">
        <v>60</v>
      </c>
      <c r="B19" s="19" t="s">
        <v>61</v>
      </c>
      <c r="C19" s="20">
        <f>C20</f>
        <v>147.5</v>
      </c>
      <c r="D19" s="20">
        <f>D20</f>
        <v>148.42782</v>
      </c>
      <c r="E19" s="34">
        <f t="shared" si="0"/>
        <v>100.62903050847459</v>
      </c>
    </row>
    <row r="20" spans="1:5" ht="92.25" customHeight="1" thickBot="1">
      <c r="A20" s="18" t="s">
        <v>62</v>
      </c>
      <c r="B20" s="19" t="s">
        <v>63</v>
      </c>
      <c r="C20" s="20">
        <v>147.5</v>
      </c>
      <c r="D20" s="21">
        <v>148.42782</v>
      </c>
      <c r="E20" s="34">
        <f t="shared" si="0"/>
        <v>100.62903050847459</v>
      </c>
    </row>
    <row r="21" spans="1:5" ht="30" customHeight="1" thickBot="1">
      <c r="A21" s="18" t="s">
        <v>64</v>
      </c>
      <c r="B21" s="19" t="s">
        <v>65</v>
      </c>
      <c r="C21" s="20">
        <f>C22+C24</f>
        <v>336</v>
      </c>
      <c r="D21" s="20">
        <f>D22+D24</f>
        <v>338.06326000000001</v>
      </c>
      <c r="E21" s="34">
        <f t="shared" si="0"/>
        <v>100.61406547619048</v>
      </c>
    </row>
    <row r="22" spans="1:5" ht="39.75" customHeight="1" thickBot="1">
      <c r="A22" s="18" t="s">
        <v>66</v>
      </c>
      <c r="B22" s="19" t="s">
        <v>67</v>
      </c>
      <c r="C22" s="20">
        <f>C23</f>
        <v>38.299999999999997</v>
      </c>
      <c r="D22" s="20">
        <f>D23</f>
        <v>38.363</v>
      </c>
      <c r="E22" s="34">
        <f t="shared" si="0"/>
        <v>100.1644908616188</v>
      </c>
    </row>
    <row r="23" spans="1:5" ht="69.75" customHeight="1" thickBot="1">
      <c r="A23" s="18" t="s">
        <v>68</v>
      </c>
      <c r="B23" s="19" t="s">
        <v>69</v>
      </c>
      <c r="C23" s="20">
        <v>38.299999999999997</v>
      </c>
      <c r="D23" s="21">
        <v>38.363</v>
      </c>
      <c r="E23" s="34">
        <f t="shared" si="0"/>
        <v>100.1644908616188</v>
      </c>
    </row>
    <row r="24" spans="1:5" ht="35.25" customHeight="1" thickBot="1">
      <c r="A24" s="22" t="s">
        <v>70</v>
      </c>
      <c r="B24" s="23" t="s">
        <v>71</v>
      </c>
      <c r="C24" s="24">
        <f>C25</f>
        <v>297.7</v>
      </c>
      <c r="D24" s="24">
        <f>D25</f>
        <v>299.70026000000001</v>
      </c>
      <c r="E24" s="34">
        <f t="shared" si="0"/>
        <v>100.67190460194828</v>
      </c>
    </row>
    <row r="25" spans="1:5" ht="69.75" customHeight="1" thickBot="1">
      <c r="A25" s="25" t="s">
        <v>72</v>
      </c>
      <c r="B25" s="26" t="s">
        <v>73</v>
      </c>
      <c r="C25" s="27">
        <v>297.7</v>
      </c>
      <c r="D25" s="27">
        <v>299.70026000000001</v>
      </c>
      <c r="E25" s="34">
        <f t="shared" si="0"/>
        <v>100.67190460194828</v>
      </c>
    </row>
    <row r="26" spans="1:5" ht="112.5" customHeight="1" thickBot="1">
      <c r="A26" s="16" t="s">
        <v>74</v>
      </c>
      <c r="B26" s="17" t="s">
        <v>75</v>
      </c>
      <c r="C26" s="15">
        <f t="shared" ref="C26:D28" si="1">C27</f>
        <v>28.7</v>
      </c>
      <c r="D26" s="15">
        <f t="shared" si="1"/>
        <v>28.683920000000001</v>
      </c>
      <c r="E26" s="34">
        <f t="shared" si="0"/>
        <v>99.943972125435536</v>
      </c>
    </row>
    <row r="27" spans="1:5" ht="170.25" customHeight="1" thickBot="1">
      <c r="A27" s="18" t="s">
        <v>76</v>
      </c>
      <c r="B27" s="19" t="s">
        <v>77</v>
      </c>
      <c r="C27" s="20">
        <f t="shared" si="1"/>
        <v>28.7</v>
      </c>
      <c r="D27" s="20">
        <f t="shared" si="1"/>
        <v>28.683920000000001</v>
      </c>
      <c r="E27" s="34">
        <f t="shared" si="0"/>
        <v>99.943972125435536</v>
      </c>
    </row>
    <row r="28" spans="1:5" ht="155.25" customHeight="1" thickBot="1">
      <c r="A28" s="18" t="s">
        <v>78</v>
      </c>
      <c r="B28" s="19" t="s">
        <v>79</v>
      </c>
      <c r="C28" s="20">
        <f t="shared" si="1"/>
        <v>28.7</v>
      </c>
      <c r="D28" s="20">
        <f t="shared" si="1"/>
        <v>28.683920000000001</v>
      </c>
      <c r="E28" s="34">
        <f t="shared" si="0"/>
        <v>99.943972125435536</v>
      </c>
    </row>
    <row r="29" spans="1:5" ht="165" customHeight="1" thickBot="1">
      <c r="A29" s="18" t="s">
        <v>80</v>
      </c>
      <c r="B29" s="19" t="s">
        <v>81</v>
      </c>
      <c r="C29" s="20">
        <v>28.7</v>
      </c>
      <c r="D29" s="21">
        <v>28.683920000000001</v>
      </c>
      <c r="E29" s="34">
        <f t="shared" si="0"/>
        <v>99.943972125435536</v>
      </c>
    </row>
    <row r="30" spans="1:5" ht="73.5" customHeight="1" thickBot="1">
      <c r="A30" s="16" t="s">
        <v>82</v>
      </c>
      <c r="B30" s="17" t="s">
        <v>83</v>
      </c>
      <c r="C30" s="15">
        <f t="shared" ref="C30:D32" si="2">C31</f>
        <v>190.35022000000001</v>
      </c>
      <c r="D30" s="15">
        <f t="shared" si="2"/>
        <v>64.980320000000006</v>
      </c>
      <c r="E30" s="34">
        <v>44.2</v>
      </c>
    </row>
    <row r="31" spans="1:5" ht="66.75" customHeight="1" thickBot="1">
      <c r="A31" s="18" t="s">
        <v>85</v>
      </c>
      <c r="B31" s="19" t="s">
        <v>86</v>
      </c>
      <c r="C31" s="20">
        <f t="shared" si="2"/>
        <v>190.35022000000001</v>
      </c>
      <c r="D31" s="20">
        <f t="shared" si="2"/>
        <v>64.980320000000006</v>
      </c>
      <c r="E31" s="34">
        <v>44.2</v>
      </c>
    </row>
    <row r="32" spans="1:5" ht="104.25" customHeight="1" thickBot="1">
      <c r="A32" s="22" t="s">
        <v>87</v>
      </c>
      <c r="B32" s="23" t="s">
        <v>88</v>
      </c>
      <c r="C32" s="24">
        <f t="shared" si="2"/>
        <v>190.35022000000001</v>
      </c>
      <c r="D32" s="24">
        <f t="shared" si="2"/>
        <v>64.980320000000006</v>
      </c>
      <c r="E32" s="34">
        <v>44.2</v>
      </c>
    </row>
    <row r="33" spans="1:5" ht="134.25" customHeight="1" thickBot="1">
      <c r="A33" s="25" t="s">
        <v>89</v>
      </c>
      <c r="B33" s="26" t="s">
        <v>90</v>
      </c>
      <c r="C33" s="27">
        <v>190.35022000000001</v>
      </c>
      <c r="D33" s="27">
        <v>64.980320000000006</v>
      </c>
      <c r="E33" s="27" t="s">
        <v>84</v>
      </c>
    </row>
    <row r="34" spans="1:5" ht="54" customHeight="1" thickBot="1">
      <c r="A34" s="16" t="s">
        <v>91</v>
      </c>
      <c r="B34" s="17" t="s">
        <v>92</v>
      </c>
      <c r="C34" s="15">
        <f>C35+C37+C39</f>
        <v>145.20999999999998</v>
      </c>
      <c r="D34" s="15">
        <f>D35+D37+D39</f>
        <v>145.20830000000001</v>
      </c>
      <c r="E34" s="35">
        <f t="shared" ref="E34:E40" si="3">D34/C34*100</f>
        <v>99.998829281729925</v>
      </c>
    </row>
    <row r="35" spans="1:5" ht="30" customHeight="1" thickBot="1">
      <c r="A35" s="16" t="s">
        <v>93</v>
      </c>
      <c r="B35" s="19" t="s">
        <v>94</v>
      </c>
      <c r="C35" s="20">
        <f>C36</f>
        <v>0</v>
      </c>
      <c r="D35" s="20">
        <f>D36</f>
        <v>0</v>
      </c>
      <c r="E35" s="35"/>
    </row>
    <row r="36" spans="1:5" ht="46.5" customHeight="1" thickBot="1">
      <c r="A36" s="16" t="s">
        <v>95</v>
      </c>
      <c r="B36" s="19" t="s">
        <v>96</v>
      </c>
      <c r="C36" s="20"/>
      <c r="D36" s="21"/>
      <c r="E36" s="35"/>
    </row>
    <row r="37" spans="1:5" ht="36.75" customHeight="1" thickBot="1">
      <c r="A37" s="16" t="s">
        <v>97</v>
      </c>
      <c r="B37" s="19" t="s">
        <v>98</v>
      </c>
      <c r="C37" s="20">
        <f>C38</f>
        <v>25.0017</v>
      </c>
      <c r="D37" s="20">
        <f>D38</f>
        <v>25</v>
      </c>
      <c r="E37" s="35">
        <f t="shared" si="3"/>
        <v>99.993200462368563</v>
      </c>
    </row>
    <row r="38" spans="1:5" ht="66.75" customHeight="1" thickBot="1">
      <c r="A38" s="16" t="s">
        <v>99</v>
      </c>
      <c r="B38" s="19" t="s">
        <v>100</v>
      </c>
      <c r="C38" s="20">
        <v>25.0017</v>
      </c>
      <c r="D38" s="21">
        <v>25</v>
      </c>
      <c r="E38" s="35">
        <f t="shared" si="3"/>
        <v>99.993200462368563</v>
      </c>
    </row>
    <row r="39" spans="1:5" ht="34.5" customHeight="1" thickBot="1">
      <c r="A39" s="16" t="s">
        <v>101</v>
      </c>
      <c r="B39" s="19" t="s">
        <v>102</v>
      </c>
      <c r="C39" s="20">
        <f>C40</f>
        <v>120.20829999999999</v>
      </c>
      <c r="D39" s="20">
        <f>D40</f>
        <v>120.20829999999999</v>
      </c>
      <c r="E39" s="21">
        <f t="shared" si="3"/>
        <v>100</v>
      </c>
    </row>
    <row r="40" spans="1:5" ht="59.25" customHeight="1" thickBot="1">
      <c r="A40" s="16" t="s">
        <v>103</v>
      </c>
      <c r="B40" s="19" t="s">
        <v>104</v>
      </c>
      <c r="C40" s="20">
        <v>120.20829999999999</v>
      </c>
      <c r="D40" s="21">
        <v>120.20829999999999</v>
      </c>
      <c r="E40" s="21">
        <f t="shared" si="3"/>
        <v>100</v>
      </c>
    </row>
    <row r="41" spans="1:5" ht="54" customHeight="1" thickBot="1">
      <c r="A41" s="16" t="s">
        <v>105</v>
      </c>
      <c r="B41" s="17" t="s">
        <v>106</v>
      </c>
      <c r="C41" s="15">
        <f>C42</f>
        <v>3991.3787900000002</v>
      </c>
      <c r="D41" s="15">
        <f>D42</f>
        <v>3991.3787100000004</v>
      </c>
      <c r="E41" s="36">
        <f t="shared" ref="E41:E48" si="4">D41/C41*100</f>
        <v>99.99999799568009</v>
      </c>
    </row>
    <row r="42" spans="1:5" ht="84" customHeight="1" thickBot="1">
      <c r="A42" s="16" t="s">
        <v>107</v>
      </c>
      <c r="B42" s="17" t="s">
        <v>108</v>
      </c>
      <c r="C42" s="15">
        <f>C43+C46+C49+C54</f>
        <v>3991.3787900000002</v>
      </c>
      <c r="D42" s="15">
        <f>D43+D46+D49+D54</f>
        <v>3991.3787100000004</v>
      </c>
      <c r="E42" s="36">
        <f t="shared" si="4"/>
        <v>99.99999799568009</v>
      </c>
    </row>
    <row r="43" spans="1:5" ht="51.75" customHeight="1" thickBot="1">
      <c r="A43" s="18" t="s">
        <v>109</v>
      </c>
      <c r="B43" s="19" t="s">
        <v>110</v>
      </c>
      <c r="C43" s="20">
        <f>C44</f>
        <v>1390.5250000000001</v>
      </c>
      <c r="D43" s="20">
        <f>D44</f>
        <v>1390.5250000000001</v>
      </c>
      <c r="E43" s="36">
        <f t="shared" si="4"/>
        <v>100</v>
      </c>
    </row>
    <row r="44" spans="1:5" ht="97.5" customHeight="1" thickBot="1">
      <c r="A44" s="18" t="s">
        <v>111</v>
      </c>
      <c r="B44" s="19" t="s">
        <v>112</v>
      </c>
      <c r="C44" s="20">
        <f>C45</f>
        <v>1390.5250000000001</v>
      </c>
      <c r="D44" s="20">
        <f>D45</f>
        <v>1390.5250000000001</v>
      </c>
      <c r="E44" s="36">
        <f t="shared" si="4"/>
        <v>100</v>
      </c>
    </row>
    <row r="45" spans="1:5" ht="68.25" customHeight="1" thickBot="1">
      <c r="A45" s="18" t="s">
        <v>113</v>
      </c>
      <c r="B45" s="19" t="s">
        <v>114</v>
      </c>
      <c r="C45" s="20">
        <v>1390.5250000000001</v>
      </c>
      <c r="D45" s="21">
        <v>1390.5250000000001</v>
      </c>
      <c r="E45" s="36">
        <f t="shared" si="4"/>
        <v>100</v>
      </c>
    </row>
    <row r="46" spans="1:5" ht="55.5" customHeight="1" thickBot="1">
      <c r="A46" s="16" t="s">
        <v>115</v>
      </c>
      <c r="B46" s="17" t="s">
        <v>116</v>
      </c>
      <c r="C46" s="15">
        <f>C47</f>
        <v>1068.789</v>
      </c>
      <c r="D46" s="15">
        <f>D47</f>
        <v>1068.789</v>
      </c>
      <c r="E46" s="36">
        <f t="shared" si="4"/>
        <v>100</v>
      </c>
    </row>
    <row r="47" spans="1:5" ht="30.75" customHeight="1" thickBot="1">
      <c r="A47" s="18" t="s">
        <v>117</v>
      </c>
      <c r="B47" s="19" t="s">
        <v>118</v>
      </c>
      <c r="C47" s="20">
        <f>C48</f>
        <v>1068.789</v>
      </c>
      <c r="D47" s="20">
        <f>D48</f>
        <v>1068.789</v>
      </c>
      <c r="E47" s="36">
        <f t="shared" si="4"/>
        <v>100</v>
      </c>
    </row>
    <row r="48" spans="1:5" ht="57.75" customHeight="1" thickBot="1">
      <c r="A48" s="18" t="s">
        <v>119</v>
      </c>
      <c r="B48" s="19" t="s">
        <v>120</v>
      </c>
      <c r="C48" s="20">
        <v>1068.789</v>
      </c>
      <c r="D48" s="21">
        <v>1068.789</v>
      </c>
      <c r="E48" s="36">
        <f t="shared" si="4"/>
        <v>100</v>
      </c>
    </row>
    <row r="49" spans="1:5" ht="44.25" customHeight="1" thickBot="1">
      <c r="A49" s="28" t="s">
        <v>121</v>
      </c>
      <c r="B49" s="29" t="s">
        <v>122</v>
      </c>
      <c r="C49" s="30">
        <f>C50+C52</f>
        <v>99.695999999999998</v>
      </c>
      <c r="D49" s="30">
        <f>D50+D52</f>
        <v>99.695920000000001</v>
      </c>
      <c r="E49" s="37">
        <f>D49/C49*100</f>
        <v>99.999919756058418</v>
      </c>
    </row>
    <row r="50" spans="1:5" ht="81" hidden="1" customHeight="1" thickBot="1">
      <c r="A50" s="25" t="s">
        <v>123</v>
      </c>
      <c r="B50" s="26" t="s">
        <v>124</v>
      </c>
      <c r="C50" s="27">
        <f>C51</f>
        <v>0</v>
      </c>
      <c r="D50" s="27">
        <f>D51</f>
        <v>0</v>
      </c>
      <c r="E50" s="37" t="e">
        <f t="shared" ref="E50:E51" si="5">D50/C50*100</f>
        <v>#DIV/0!</v>
      </c>
    </row>
    <row r="51" spans="1:5" ht="90" hidden="1" customHeight="1" thickBot="1">
      <c r="A51" s="18" t="s">
        <v>125</v>
      </c>
      <c r="B51" s="19" t="s">
        <v>126</v>
      </c>
      <c r="C51" s="20"/>
      <c r="D51" s="21"/>
      <c r="E51" s="37" t="e">
        <f t="shared" si="5"/>
        <v>#DIV/0!</v>
      </c>
    </row>
    <row r="52" spans="1:5" ht="102" customHeight="1" thickBot="1">
      <c r="A52" s="18" t="s">
        <v>127</v>
      </c>
      <c r="B52" s="19" t="s">
        <v>128</v>
      </c>
      <c r="C52" s="20">
        <f>C53</f>
        <v>99.695999999999998</v>
      </c>
      <c r="D52" s="20">
        <f>D53</f>
        <v>99.695920000000001</v>
      </c>
      <c r="E52" s="36">
        <f>D52/C52*100</f>
        <v>99.999919756058418</v>
      </c>
    </row>
    <row r="53" spans="1:5" ht="115.5" customHeight="1" thickBot="1">
      <c r="A53" s="18" t="s">
        <v>129</v>
      </c>
      <c r="B53" s="19" t="s">
        <v>130</v>
      </c>
      <c r="C53" s="20">
        <v>99.695999999999998</v>
      </c>
      <c r="D53" s="21">
        <v>99.695920000000001</v>
      </c>
      <c r="E53" s="36">
        <f>D53/C53*100</f>
        <v>99.999919756058418</v>
      </c>
    </row>
    <row r="54" spans="1:5" ht="46.5" customHeight="1" thickBot="1">
      <c r="A54" s="16" t="s">
        <v>131</v>
      </c>
      <c r="B54" s="17" t="s">
        <v>132</v>
      </c>
      <c r="C54" s="15">
        <f>C55+C57</f>
        <v>1432.36879</v>
      </c>
      <c r="D54" s="15">
        <f>D55+D57</f>
        <v>1432.36879</v>
      </c>
      <c r="E54" s="36">
        <f>D54/C54*100</f>
        <v>100</v>
      </c>
    </row>
    <row r="55" spans="1:5" s="1" customFormat="1" ht="125.25" customHeight="1" thickBot="1">
      <c r="A55" s="18" t="s">
        <v>145</v>
      </c>
      <c r="B55" s="19" t="s">
        <v>146</v>
      </c>
      <c r="C55" s="20">
        <f>C56</f>
        <v>1060.588</v>
      </c>
      <c r="D55" s="20">
        <f>D56</f>
        <v>1060.588</v>
      </c>
      <c r="E55" s="36">
        <f>D55/C55*100</f>
        <v>100</v>
      </c>
    </row>
    <row r="56" spans="1:5" ht="138.75" customHeight="1" thickBot="1">
      <c r="A56" s="18" t="s">
        <v>133</v>
      </c>
      <c r="B56" s="19" t="s">
        <v>134</v>
      </c>
      <c r="C56" s="20">
        <v>1060.588</v>
      </c>
      <c r="D56" s="21">
        <v>1060.588</v>
      </c>
      <c r="E56" s="36">
        <f>D56/C56*100</f>
        <v>100</v>
      </c>
    </row>
    <row r="57" spans="1:5" ht="64.5" customHeight="1" thickBot="1">
      <c r="A57" s="18" t="s">
        <v>135</v>
      </c>
      <c r="B57" s="19" t="s">
        <v>136</v>
      </c>
      <c r="C57" s="20">
        <f>C58</f>
        <v>371.78079000000002</v>
      </c>
      <c r="D57" s="20">
        <f>D58</f>
        <v>371.78079000000002</v>
      </c>
      <c r="E57" s="36">
        <f t="shared" ref="E57:E59" si="6">D57/C57*100</f>
        <v>100</v>
      </c>
    </row>
    <row r="58" spans="1:5" ht="56.25" customHeight="1" thickBot="1">
      <c r="A58" s="18" t="s">
        <v>137</v>
      </c>
      <c r="B58" s="19" t="s">
        <v>138</v>
      </c>
      <c r="C58" s="20">
        <v>371.78079000000002</v>
      </c>
      <c r="D58" s="21">
        <v>371.78079000000002</v>
      </c>
      <c r="E58" s="36">
        <f t="shared" si="6"/>
        <v>100</v>
      </c>
    </row>
    <row r="59" spans="1:5" ht="16.5" thickBot="1">
      <c r="A59" s="16"/>
      <c r="B59" s="17" t="s">
        <v>139</v>
      </c>
      <c r="C59" s="15">
        <f>C13+C41</f>
        <v>5377.3390100000006</v>
      </c>
      <c r="D59" s="15">
        <f>D13+D41</f>
        <v>5289.4347100000005</v>
      </c>
      <c r="E59" s="36">
        <f t="shared" si="6"/>
        <v>98.365282534046514</v>
      </c>
    </row>
    <row r="60" spans="1:5" ht="15.75">
      <c r="A60" s="31"/>
    </row>
  </sheetData>
  <customSheetViews>
    <customSheetView guid="{2A40CDBF-44A6-43CD-A506-F512BA6675FF}">
      <pageMargins left="0.7" right="0.7" top="0.75" bottom="0.75" header="0.3" footer="0.3"/>
    </customSheetView>
  </customSheetViews>
  <mergeCells count="2">
    <mergeCell ref="A8:E8"/>
    <mergeCell ref="B5:C5"/>
  </mergeCells>
  <pageMargins left="0.70866141732283472" right="0.70866141732283472" top="0.74803149606299213" bottom="0.74803149606299213" header="0.31496062992125984" footer="0.31496062992125984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Денисов</dc:creator>
  <cp:lastModifiedBy>администрация</cp:lastModifiedBy>
  <cp:lastPrinted>2025-05-12T12:28:49Z</cp:lastPrinted>
  <dcterms:created xsi:type="dcterms:W3CDTF">2012-10-23T11:30:22Z</dcterms:created>
  <dcterms:modified xsi:type="dcterms:W3CDTF">2025-05-12T12:29:11Z</dcterms:modified>
</cp:coreProperties>
</file>